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I:\MKE\OPIRDATA\ALL_OPIR\12-Toolkit and Score Card\Toolkit\TOOL KIT-2020\"/>
    </mc:Choice>
  </mc:AlternateContent>
  <xr:revisionPtr revIDLastSave="0" documentId="13_ncr:1_{A9726580-9C53-4D09-BFBD-46A59EA74BAB}" xr6:coauthVersionLast="36" xr6:coauthVersionMax="36" xr10:uidLastSave="{00000000-0000-0000-0000-000000000000}"/>
  <bookViews>
    <workbookView xWindow="0" yWindow="0" windowWidth="28800" windowHeight="12890" tabRatio="654" xr2:uid="{00000000-000D-0000-FFFF-FFFF00000000}"/>
  </bookViews>
  <sheets>
    <sheet name="Cover" sheetId="28" r:id="rId1"/>
    <sheet name="Table of Content" sheetId="46" r:id="rId2"/>
    <sheet name="Table 1 Discipline Cost" sheetId="40" r:id="rId3"/>
    <sheet name="T-1 Cost to Educate" sheetId="39" r:id="rId4"/>
    <sheet name="Table 2 Student Faculty Ratios" sheetId="2" r:id="rId5"/>
    <sheet name="T-2 S-F Ratio AY-FY-19 " sheetId="1" r:id="rId6"/>
    <sheet name="Table 3 Highest Enrolled Course" sheetId="5" r:id="rId7"/>
    <sheet name="T-3A 100 Highest Enrolled" sheetId="10" r:id="rId8"/>
    <sheet name="T-3B 50 Highest by Campus" sheetId="11" r:id="rId9"/>
    <sheet name="Table 4 Course Sections Offered" sheetId="9" r:id="rId10"/>
    <sheet name="T-4 Active and Cancelled Crses" sheetId="12" r:id="rId11"/>
    <sheet name="Table 5 Degree Program Enrlmnt" sheetId="13" r:id="rId12"/>
    <sheet name="T-5 Program Enrollment" sheetId="37" r:id="rId13"/>
    <sheet name="Table 6 Awards by Type" sheetId="20" r:id="rId14"/>
    <sheet name="T-6-Awards 2015-2019" sheetId="29" r:id="rId15"/>
    <sheet name="Table 7 Program Transfers" sheetId="21" r:id="rId16"/>
    <sheet name="T-7 FY19 Program Transfers" sheetId="36" r:id="rId17"/>
    <sheet name="Table 8 Four-Year GradTrns Rate" sheetId="23" r:id="rId18"/>
    <sheet name="T-8 Grad Transfer Rate" sheetId="35" r:id="rId19"/>
    <sheet name="Table 9 Credits &amp;Time to Award" sheetId="24" r:id="rId20"/>
    <sheet name="T-9 Credit Time to Award" sheetId="30" r:id="rId21"/>
    <sheet name="Table 10 Top Producing Awards" sheetId="25" r:id="rId22"/>
    <sheet name="T-10A Top Producing in FY19" sheetId="31" r:id="rId23"/>
    <sheet name="T-10B Top Producing 5-Yr Trend" sheetId="32" r:id="rId24"/>
    <sheet name="Table 11 Low Producing Awards" sheetId="26" r:id="rId25"/>
    <sheet name="T-11" sheetId="33" r:id="rId26"/>
  </sheets>
  <definedNames>
    <definedName name="_2018_TK3_Top_enrollment_Course_List_Campus" localSheetId="2">#REF!</definedName>
    <definedName name="_2018_TK3_Top_enrollment_Course_List_Campus" localSheetId="1">#REF!</definedName>
    <definedName name="_2018_TK3_Top_enrollment_Course_List_Campus">#REF!</definedName>
    <definedName name="_xlnm._FilterDatabase" localSheetId="22" hidden="1">'T-10A Top Producing in FY19'!$A$3:$K$67</definedName>
    <definedName name="_xlnm._FilterDatabase" localSheetId="5" hidden="1">'T-2 S-F Ratio AY-FY-19 '!$A$3:$W$95</definedName>
    <definedName name="_xlnm._FilterDatabase" localSheetId="10" hidden="1">'T-4 Active and Cancelled Crses'!$A$3:$AC$4</definedName>
    <definedName name="_xlnm._FilterDatabase" localSheetId="12" hidden="1">'T-5 Program Enrollment'!$C$3:$L$355</definedName>
    <definedName name="_xlnm._FilterDatabase" localSheetId="16" hidden="1">'T-7 FY19 Program Transfers'!$A$2:$G$162</definedName>
    <definedName name="_xlnm._FilterDatabase" localSheetId="18" hidden="1">'T-8 Grad Transfer Rate'!$A$3:$J$170</definedName>
    <definedName name="_xlnm._FilterDatabase" localSheetId="20" hidden="1">'T-9 Credit Time to Award'!$A$4:$G$68</definedName>
    <definedName name="AA" localSheetId="2">#REF!</definedName>
    <definedName name="AA" localSheetId="1">#REF!</definedName>
    <definedName name="AA">#REF!</definedName>
    <definedName name="AAA" localSheetId="14">#REF!</definedName>
    <definedName name="AAA" localSheetId="18">#REF!</definedName>
    <definedName name="AAA" localSheetId="2">#REF!</definedName>
    <definedName name="AAA" localSheetId="6">#REF!</definedName>
    <definedName name="AAA" localSheetId="9">#REF!</definedName>
    <definedName name="AAA" localSheetId="1">#REF!</definedName>
    <definedName name="AAA">#REF!</definedName>
    <definedName name="AY_18_data">'T-2 S-F Ratio AY-FY-19 '!$A$4:$F$92</definedName>
    <definedName name="Cain_Scorecard_transfers_who_grad" localSheetId="14">#REF!</definedName>
    <definedName name="Cain_Scorecard_transfers_who_grad" localSheetId="18">#REF!</definedName>
    <definedName name="Cain_Scorecard_transfers_who_grad" localSheetId="2">#REF!</definedName>
    <definedName name="Cain_Scorecard_transfers_who_grad" localSheetId="6">#REF!</definedName>
    <definedName name="Cain_Scorecard_transfers_who_grad" localSheetId="9">#REF!</definedName>
    <definedName name="Cain_Scorecard_transfers_who_grad" localSheetId="1">#REF!</definedName>
    <definedName name="Cain_Scorecard_transfers_who_grad">#REF!</definedName>
    <definedName name="grad" localSheetId="2">#REF!</definedName>
    <definedName name="grad" localSheetId="1">#REF!</definedName>
    <definedName name="grad">#REF!</definedName>
    <definedName name="High" localSheetId="2">#REF!</definedName>
    <definedName name="High" localSheetId="1">#REF!</definedName>
    <definedName name="High">#REF!</definedName>
    <definedName name="HIGHEST" localSheetId="14">#REF!</definedName>
    <definedName name="HIGHEST" localSheetId="18">#REF!</definedName>
    <definedName name="HIGHEST" localSheetId="2">#REF!</definedName>
    <definedName name="HIGHEST" localSheetId="6">#REF!</definedName>
    <definedName name="HIGHEST" localSheetId="9">#REF!</definedName>
    <definedName name="HIGHEST" localSheetId="1">#REF!</definedName>
    <definedName name="HIGHEST">#REF!</definedName>
    <definedName name="_xlnm.Print_Area" localSheetId="0">Cover!$A$1:$K$44</definedName>
    <definedName name="_xlnm.Print_Area" localSheetId="12">'T-5 Program Enrollment'!$A$1:$M$362</definedName>
    <definedName name="_xlnm.Print_Area" localSheetId="14">'T-6-Awards 2015-2019'!$A$1:$M$147</definedName>
    <definedName name="_xlnm.Print_Area" localSheetId="2">'Table 1 Discipline Cost'!$A$1:$H$36</definedName>
    <definedName name="_xlnm.Print_Area" localSheetId="4">'Table 2 Student Faculty Ratios'!$A$1:$H$34</definedName>
    <definedName name="_xlnm.Print_Area" localSheetId="6">'Table 3 Highest Enrolled Course'!$A$1:$H$38</definedName>
    <definedName name="_xlnm.Print_Area" localSheetId="9">'Table 4 Course Sections Offered'!$A$1:$H$38</definedName>
    <definedName name="_xlnm.Print_Titles" localSheetId="10">'T-4 Active and Cancelled Crses'!$1:$4</definedName>
    <definedName name="_xlnm.Print_Titles" localSheetId="14">'T-6-Awards 2015-2019'!$1:$3</definedName>
    <definedName name="Testing">'T-7 FY19 Program Transfers'!$A$2:$D$161</definedName>
    <definedName name="x" localSheetId="2">#REF!</definedName>
    <definedName name="x" localSheetId="1">#REF!</definedName>
    <definedName name="x">#REF!</definedName>
    <definedName name="y" localSheetId="2">#REF!</definedName>
    <definedName name="y" localSheetId="1">#REF!</definedName>
    <definedName name="y">#REF!</definedName>
  </definedNames>
  <calcPr calcId="191029"/>
</workbook>
</file>

<file path=xl/calcChain.xml><?xml version="1.0" encoding="utf-8"?>
<calcChain xmlns="http://schemas.openxmlformats.org/spreadsheetml/2006/main">
  <c r="U97" i="39" l="1"/>
  <c r="U96" i="39"/>
  <c r="T96" i="39"/>
  <c r="T97" i="39"/>
  <c r="S26" i="39" l="1"/>
  <c r="AB97" i="12" l="1"/>
  <c r="AA97" i="12"/>
  <c r="Z97" i="12"/>
  <c r="V97" i="12"/>
  <c r="U97" i="12"/>
  <c r="T97" i="12"/>
  <c r="P97" i="12"/>
  <c r="O97" i="12"/>
  <c r="Q97" i="12" s="1"/>
  <c r="N97" i="12"/>
  <c r="J97" i="12"/>
  <c r="I97" i="12"/>
  <c r="H97" i="12"/>
  <c r="D97" i="12"/>
  <c r="C97" i="12"/>
  <c r="B97" i="12"/>
  <c r="K97" i="12" l="1"/>
  <c r="AC97" i="12"/>
  <c r="E97" i="12"/>
  <c r="W97" i="12"/>
  <c r="K134" i="29"/>
  <c r="U94" i="1" l="1"/>
  <c r="W94" i="1" s="1"/>
  <c r="T94" i="1"/>
  <c r="V94" i="1" s="1"/>
  <c r="S94" i="1"/>
  <c r="P94" i="1"/>
  <c r="J94" i="1"/>
  <c r="I94" i="1"/>
  <c r="K94" i="1" s="1"/>
  <c r="H94" i="1"/>
  <c r="G94" i="1"/>
  <c r="D94" i="1"/>
  <c r="W84" i="1"/>
  <c r="U84" i="1"/>
  <c r="T84" i="1"/>
  <c r="V84" i="1" s="1"/>
  <c r="P84" i="1"/>
  <c r="I84" i="1"/>
  <c r="K84" i="1" s="1"/>
  <c r="H84" i="1"/>
  <c r="J84" i="1" s="1"/>
  <c r="D84" i="1"/>
  <c r="U41" i="1" l="1"/>
  <c r="W41" i="1" s="1"/>
  <c r="T41" i="1"/>
  <c r="S41" i="1"/>
  <c r="P41" i="1"/>
  <c r="I41" i="1"/>
  <c r="K41" i="1" s="1"/>
  <c r="H41" i="1"/>
  <c r="J41" i="1" s="1"/>
  <c r="G41" i="1"/>
  <c r="D41" i="1"/>
  <c r="V41" i="1" l="1"/>
  <c r="E160" i="36" l="1"/>
  <c r="E159" i="36"/>
  <c r="E158" i="36"/>
  <c r="E157" i="36"/>
  <c r="E156" i="36"/>
  <c r="E155" i="36"/>
  <c r="E154" i="36"/>
  <c r="E153" i="36"/>
  <c r="E152" i="36"/>
  <c r="E151" i="36"/>
  <c r="E150" i="36"/>
  <c r="E149" i="36"/>
  <c r="E148" i="36"/>
  <c r="E147" i="36"/>
  <c r="E146" i="36"/>
  <c r="E145" i="36"/>
  <c r="E144" i="36"/>
  <c r="E143" i="36"/>
  <c r="E142" i="36"/>
  <c r="E141" i="36"/>
  <c r="E140" i="36"/>
  <c r="E139" i="36"/>
  <c r="E138" i="36"/>
  <c r="E137" i="36"/>
  <c r="E136" i="36"/>
  <c r="E135" i="36"/>
  <c r="E134" i="36"/>
  <c r="E133" i="36"/>
  <c r="E132" i="36"/>
  <c r="E131" i="36"/>
  <c r="E130" i="36"/>
  <c r="E129" i="36"/>
  <c r="E128" i="36"/>
  <c r="E127" i="36"/>
  <c r="E126" i="36"/>
  <c r="E125" i="36"/>
  <c r="E124" i="36"/>
  <c r="E123" i="36"/>
  <c r="E122" i="36"/>
  <c r="E121" i="36"/>
  <c r="E120" i="36"/>
  <c r="E119" i="36"/>
  <c r="E118" i="36"/>
  <c r="E117" i="36"/>
  <c r="E116" i="36"/>
  <c r="E115" i="36"/>
  <c r="E114" i="36"/>
  <c r="E113" i="36"/>
  <c r="E112" i="36"/>
  <c r="E111" i="36"/>
  <c r="E110" i="36"/>
  <c r="E109" i="36"/>
  <c r="E108" i="36"/>
  <c r="E107" i="36"/>
  <c r="E106" i="36"/>
  <c r="E105" i="36"/>
  <c r="E104" i="36"/>
  <c r="E103" i="36"/>
  <c r="E102" i="36"/>
  <c r="E101" i="36"/>
  <c r="E100" i="36"/>
  <c r="E99" i="36"/>
  <c r="E98" i="36"/>
  <c r="E97" i="36"/>
  <c r="E96" i="36"/>
  <c r="E95" i="36"/>
  <c r="E94" i="36"/>
  <c r="E93" i="36"/>
  <c r="E92" i="36"/>
  <c r="E91" i="36"/>
  <c r="E90" i="36"/>
  <c r="E89" i="36"/>
  <c r="E88" i="36"/>
  <c r="E87" i="36"/>
  <c r="E86" i="36"/>
  <c r="E85" i="36"/>
  <c r="E84" i="36"/>
  <c r="E83" i="36"/>
  <c r="E82" i="36"/>
  <c r="E81" i="36"/>
  <c r="E80" i="36"/>
  <c r="E79" i="36"/>
  <c r="E78" i="36"/>
  <c r="E77" i="36"/>
  <c r="E76" i="36"/>
  <c r="E75" i="36"/>
  <c r="E74" i="36"/>
  <c r="E73" i="36"/>
  <c r="E72" i="36"/>
  <c r="E71" i="36"/>
  <c r="E70" i="36"/>
  <c r="E69" i="36"/>
  <c r="E68" i="36"/>
  <c r="E67" i="36"/>
  <c r="E66" i="36"/>
  <c r="E65" i="36"/>
  <c r="E64" i="36"/>
  <c r="E63" i="36"/>
  <c r="E62" i="36"/>
  <c r="E61" i="36"/>
  <c r="E60" i="36"/>
  <c r="E59" i="36"/>
  <c r="E58" i="36"/>
  <c r="E57" i="36"/>
  <c r="E56" i="36"/>
  <c r="E55" i="36"/>
  <c r="E54" i="36"/>
  <c r="E53" i="36"/>
  <c r="E52" i="36"/>
  <c r="E51" i="36"/>
  <c r="E50" i="36"/>
  <c r="E49" i="36"/>
  <c r="E48" i="36"/>
  <c r="E47" i="36"/>
  <c r="E46" i="36"/>
  <c r="E45" i="36"/>
  <c r="E44" i="36"/>
  <c r="E43" i="36"/>
  <c r="E42" i="36"/>
  <c r="E41" i="36"/>
  <c r="E40" i="36"/>
  <c r="E39" i="36"/>
  <c r="E38" i="36"/>
  <c r="E37" i="36"/>
  <c r="E36" i="36"/>
  <c r="E35" i="36"/>
  <c r="E34" i="36"/>
  <c r="E33" i="36"/>
  <c r="E32" i="36"/>
  <c r="E31" i="36"/>
  <c r="E30" i="36"/>
  <c r="E29" i="36"/>
  <c r="E28" i="36"/>
  <c r="E27" i="36"/>
  <c r="E26" i="36"/>
  <c r="E25" i="36"/>
  <c r="E24" i="36"/>
  <c r="E23" i="36"/>
  <c r="E22" i="36"/>
  <c r="E21" i="36"/>
  <c r="E20" i="36"/>
  <c r="E19" i="36"/>
  <c r="E18" i="36"/>
  <c r="E17" i="36"/>
  <c r="E16" i="36"/>
  <c r="E15" i="36"/>
  <c r="E14" i="36"/>
  <c r="E13" i="36"/>
  <c r="E12" i="36"/>
  <c r="E11" i="36"/>
  <c r="E10" i="36"/>
  <c r="E9" i="36"/>
  <c r="E8" i="36"/>
  <c r="E7" i="36"/>
  <c r="E6" i="36"/>
  <c r="E5" i="36"/>
  <c r="E4" i="36"/>
  <c r="I134" i="29" l="1"/>
  <c r="H134" i="29"/>
  <c r="G134" i="29"/>
  <c r="F134" i="29"/>
  <c r="E134" i="29"/>
  <c r="I170" i="35" l="1"/>
  <c r="J170" i="35" s="1"/>
  <c r="I169" i="35"/>
  <c r="J169" i="35" s="1"/>
  <c r="I168" i="35"/>
  <c r="J168" i="35" s="1"/>
  <c r="I167" i="35"/>
  <c r="J167" i="35" s="1"/>
  <c r="I166" i="35"/>
  <c r="G166" i="35"/>
  <c r="J166" i="35" s="1"/>
  <c r="J165" i="35"/>
  <c r="I165" i="35"/>
  <c r="G165" i="35"/>
  <c r="I162" i="35"/>
  <c r="J162" i="35" s="1"/>
  <c r="I160" i="35"/>
  <c r="J160" i="35" s="1"/>
  <c r="I159" i="35"/>
  <c r="J159" i="35" s="1"/>
  <c r="I158" i="35"/>
  <c r="G158" i="35"/>
  <c r="J158" i="35" s="1"/>
  <c r="J157" i="35"/>
  <c r="I157" i="35"/>
  <c r="G157" i="35"/>
  <c r="I156" i="35"/>
  <c r="G156" i="35"/>
  <c r="I155" i="35"/>
  <c r="G155" i="35"/>
  <c r="J155" i="35" s="1"/>
  <c r="I153" i="35"/>
  <c r="G153" i="35"/>
  <c r="I152" i="35"/>
  <c r="G152" i="35"/>
  <c r="J152" i="35" s="1"/>
  <c r="I151" i="35"/>
  <c r="J151" i="35" s="1"/>
  <c r="G151" i="35"/>
  <c r="I150" i="35"/>
  <c r="J150" i="35" s="1"/>
  <c r="I147" i="35"/>
  <c r="J147" i="35" s="1"/>
  <c r="G147" i="35"/>
  <c r="I146" i="35"/>
  <c r="G146" i="35"/>
  <c r="I145" i="35"/>
  <c r="G145" i="35"/>
  <c r="I144" i="35"/>
  <c r="G144" i="35"/>
  <c r="J144" i="35" s="1"/>
  <c r="J143" i="35"/>
  <c r="I143" i="35"/>
  <c r="G143" i="35"/>
  <c r="I142" i="35"/>
  <c r="J142" i="35" s="1"/>
  <c r="I141" i="35"/>
  <c r="G141" i="35"/>
  <c r="I140" i="35"/>
  <c r="G140" i="35"/>
  <c r="J140" i="35" s="1"/>
  <c r="I139" i="35"/>
  <c r="J139" i="35" s="1"/>
  <c r="I137" i="35"/>
  <c r="J137" i="35" s="1"/>
  <c r="I136" i="35"/>
  <c r="J136" i="35" s="1"/>
  <c r="I135" i="35"/>
  <c r="J135" i="35" s="1"/>
  <c r="I134" i="35"/>
  <c r="G134" i="35"/>
  <c r="I133" i="35"/>
  <c r="J133" i="35" s="1"/>
  <c r="J132" i="35"/>
  <c r="I132" i="35"/>
  <c r="I131" i="35"/>
  <c r="J131" i="35" s="1"/>
  <c r="J130" i="35"/>
  <c r="G130" i="35"/>
  <c r="G129" i="35"/>
  <c r="J129" i="35" s="1"/>
  <c r="I128" i="35"/>
  <c r="J128" i="35" s="1"/>
  <c r="I127" i="35"/>
  <c r="G127" i="35"/>
  <c r="J127" i="35" s="1"/>
  <c r="I124" i="35"/>
  <c r="J124" i="35" s="1"/>
  <c r="I123" i="35"/>
  <c r="J123" i="35" s="1"/>
  <c r="I122" i="35"/>
  <c r="J122" i="35" s="1"/>
  <c r="I121" i="35"/>
  <c r="G121" i="35"/>
  <c r="I120" i="35"/>
  <c r="J120" i="35" s="1"/>
  <c r="J119" i="35"/>
  <c r="I119" i="35"/>
  <c r="I118" i="35"/>
  <c r="J118" i="35" s="1"/>
  <c r="J116" i="35"/>
  <c r="I116" i="35"/>
  <c r="I115" i="35"/>
  <c r="G115" i="35"/>
  <c r="J115" i="35" s="1"/>
  <c r="I114" i="35"/>
  <c r="J114" i="35" s="1"/>
  <c r="I113" i="35"/>
  <c r="J113" i="35" s="1"/>
  <c r="I111" i="35"/>
  <c r="G111" i="35"/>
  <c r="J111" i="35" s="1"/>
  <c r="I109" i="35"/>
  <c r="J109" i="35" s="1"/>
  <c r="G109" i="35"/>
  <c r="I107" i="35"/>
  <c r="J107" i="35" s="1"/>
  <c r="I106" i="35"/>
  <c r="G106" i="35"/>
  <c r="G105" i="35"/>
  <c r="G104" i="35"/>
  <c r="I103" i="35"/>
  <c r="J103" i="35" s="1"/>
  <c r="I102" i="35"/>
  <c r="G102" i="35"/>
  <c r="J102" i="35" s="1"/>
  <c r="I101" i="35"/>
  <c r="J101" i="35" s="1"/>
  <c r="I100" i="35"/>
  <c r="G100" i="35"/>
  <c r="J100" i="35" s="1"/>
  <c r="I99" i="35"/>
  <c r="J99" i="35" s="1"/>
  <c r="I97" i="35"/>
  <c r="J97" i="35" s="1"/>
  <c r="I96" i="35"/>
  <c r="J96" i="35" s="1"/>
  <c r="G96" i="35"/>
  <c r="I94" i="35"/>
  <c r="J94" i="35" s="1"/>
  <c r="I93" i="35"/>
  <c r="J93" i="35" s="1"/>
  <c r="I89" i="35"/>
  <c r="J89" i="35" s="1"/>
  <c r="I88" i="35"/>
  <c r="J88" i="35" s="1"/>
  <c r="I87" i="35"/>
  <c r="J87" i="35" s="1"/>
  <c r="I86" i="35"/>
  <c r="J86" i="35" s="1"/>
  <c r="I85" i="35"/>
  <c r="J85" i="35" s="1"/>
  <c r="I84" i="35"/>
  <c r="G84" i="35"/>
  <c r="J84" i="35" s="1"/>
  <c r="I83" i="35"/>
  <c r="J83" i="35" s="1"/>
  <c r="I81" i="35"/>
  <c r="G81" i="35"/>
  <c r="J81" i="35" s="1"/>
  <c r="I80" i="35"/>
  <c r="G80" i="35"/>
  <c r="J80" i="35" s="1"/>
  <c r="I79" i="35"/>
  <c r="G79" i="35"/>
  <c r="J79" i="35" s="1"/>
  <c r="I78" i="35"/>
  <c r="J78" i="35" s="1"/>
  <c r="I77" i="35"/>
  <c r="G77" i="35"/>
  <c r="J77" i="35" s="1"/>
  <c r="I76" i="35"/>
  <c r="J76" i="35" s="1"/>
  <c r="I75" i="35"/>
  <c r="G75" i="35"/>
  <c r="J75" i="35" s="1"/>
  <c r="I73" i="35"/>
  <c r="J73" i="35" s="1"/>
  <c r="I72" i="35"/>
  <c r="G72" i="35"/>
  <c r="I71" i="35"/>
  <c r="G71" i="35"/>
  <c r="J71" i="35" s="1"/>
  <c r="I70" i="35"/>
  <c r="G70" i="35"/>
  <c r="I69" i="35"/>
  <c r="J69" i="35" s="1"/>
  <c r="I67" i="35"/>
  <c r="G67" i="35"/>
  <c r="I62" i="35"/>
  <c r="G62" i="35"/>
  <c r="J62" i="35" s="1"/>
  <c r="J61" i="35"/>
  <c r="G61" i="35"/>
  <c r="I60" i="35"/>
  <c r="G60" i="35"/>
  <c r="J60" i="35" s="1"/>
  <c r="I59" i="35"/>
  <c r="G59" i="35"/>
  <c r="I58" i="35"/>
  <c r="J58" i="35" s="1"/>
  <c r="G58" i="35"/>
  <c r="G57" i="35"/>
  <c r="J57" i="35" s="1"/>
  <c r="I55" i="35"/>
  <c r="J55" i="35" s="1"/>
  <c r="I53" i="35"/>
  <c r="J53" i="35" s="1"/>
  <c r="G53" i="35"/>
  <c r="G52" i="35"/>
  <c r="G49" i="35"/>
  <c r="J48" i="35"/>
  <c r="I48" i="35"/>
  <c r="I47" i="35"/>
  <c r="J47" i="35" s="1"/>
  <c r="J46" i="35"/>
  <c r="I46" i="35"/>
  <c r="G46" i="35"/>
  <c r="I45" i="35"/>
  <c r="J45" i="35" s="1"/>
  <c r="I44" i="35"/>
  <c r="G44" i="35"/>
  <c r="I43" i="35"/>
  <c r="J43" i="35" s="1"/>
  <c r="I39" i="35"/>
  <c r="G39" i="35"/>
  <c r="I38" i="35"/>
  <c r="G38" i="35"/>
  <c r="J38" i="35" s="1"/>
  <c r="J37" i="35"/>
  <c r="I37" i="35"/>
  <c r="I36" i="35"/>
  <c r="J36" i="35" s="1"/>
  <c r="J34" i="35"/>
  <c r="I34" i="35"/>
  <c r="G34" i="35"/>
  <c r="I33" i="35"/>
  <c r="J33" i="35" s="1"/>
  <c r="I31" i="35"/>
  <c r="G31" i="35"/>
  <c r="G29" i="35"/>
  <c r="J29" i="35" s="1"/>
  <c r="I28" i="35"/>
  <c r="G28" i="35"/>
  <c r="J28" i="35" s="1"/>
  <c r="I27" i="35"/>
  <c r="G27" i="35"/>
  <c r="J27" i="35" s="1"/>
  <c r="I25" i="35"/>
  <c r="J25" i="35" s="1"/>
  <c r="I23" i="35"/>
  <c r="J23" i="35" s="1"/>
  <c r="I22" i="35"/>
  <c r="J22" i="35" s="1"/>
  <c r="I21" i="35"/>
  <c r="J21" i="35" s="1"/>
  <c r="I20" i="35"/>
  <c r="G20" i="35"/>
  <c r="J20" i="35" s="1"/>
  <c r="I19" i="35"/>
  <c r="J19" i="35" s="1"/>
  <c r="I18" i="35"/>
  <c r="J18" i="35" s="1"/>
  <c r="I17" i="35"/>
  <c r="J17" i="35" s="1"/>
  <c r="I16" i="35"/>
  <c r="J16" i="35" s="1"/>
  <c r="I15" i="35"/>
  <c r="J15" i="35" s="1"/>
  <c r="G13" i="35"/>
  <c r="J13" i="35" s="1"/>
  <c r="G12" i="35"/>
  <c r="J12" i="35" s="1"/>
  <c r="I9" i="35"/>
  <c r="J9" i="35" s="1"/>
  <c r="I8" i="35"/>
  <c r="J8" i="35" s="1"/>
  <c r="J59" i="35" l="1"/>
  <c r="J67" i="35"/>
  <c r="J70" i="35"/>
  <c r="J72" i="35"/>
  <c r="J121" i="35"/>
  <c r="J134" i="35"/>
  <c r="J141" i="35"/>
  <c r="J145" i="35"/>
  <c r="J31" i="35"/>
  <c r="J39" i="35"/>
  <c r="J44" i="35"/>
  <c r="J106" i="35"/>
  <c r="J153" i="35"/>
  <c r="J156" i="35"/>
  <c r="J146" i="35"/>
  <c r="G132" i="33"/>
  <c r="F132" i="33"/>
  <c r="E80" i="33"/>
  <c r="F80" i="33" s="1"/>
  <c r="E132" i="33"/>
  <c r="M132" i="33"/>
  <c r="L132" i="33"/>
  <c r="K132" i="33"/>
  <c r="J132" i="33"/>
  <c r="I132" i="33"/>
  <c r="M80" i="33"/>
  <c r="L80" i="33"/>
  <c r="K80" i="33"/>
  <c r="J80" i="33"/>
  <c r="I80" i="33"/>
  <c r="G80" i="33" s="1"/>
  <c r="G92" i="33"/>
  <c r="G90" i="33"/>
  <c r="G83" i="33"/>
  <c r="G85" i="33"/>
  <c r="G87" i="33"/>
  <c r="G88" i="33"/>
  <c r="G96" i="33"/>
  <c r="G97" i="33"/>
  <c r="G98" i="33"/>
  <c r="G99" i="33"/>
  <c r="G100" i="33"/>
  <c r="G101" i="33"/>
  <c r="G102" i="33"/>
  <c r="G103" i="33"/>
  <c r="G104" i="33"/>
  <c r="G105" i="33"/>
  <c r="G106" i="33"/>
  <c r="G107" i="33"/>
  <c r="G108" i="33"/>
  <c r="G109" i="33"/>
  <c r="G110" i="33"/>
  <c r="G111" i="33"/>
  <c r="G112" i="33"/>
  <c r="G113" i="33"/>
  <c r="G115" i="33"/>
  <c r="G116" i="33"/>
  <c r="G117" i="33"/>
  <c r="G118" i="33"/>
  <c r="G119" i="33"/>
  <c r="G120" i="33"/>
  <c r="G122" i="33"/>
  <c r="G123" i="33"/>
  <c r="G124" i="33"/>
  <c r="G125" i="33"/>
  <c r="G126" i="33"/>
  <c r="G127" i="33"/>
  <c r="G128" i="33"/>
  <c r="G129" i="33"/>
  <c r="E97" i="33"/>
  <c r="F97" i="33" s="1"/>
  <c r="E98" i="33"/>
  <c r="F98" i="33" s="1"/>
  <c r="E99" i="33"/>
  <c r="F99" i="33" s="1"/>
  <c r="E100" i="33"/>
  <c r="F100" i="33" s="1"/>
  <c r="E101" i="33"/>
  <c r="F101" i="33" s="1"/>
  <c r="E102" i="33"/>
  <c r="F102" i="33" s="1"/>
  <c r="E103" i="33"/>
  <c r="F103" i="33" s="1"/>
  <c r="E104" i="33"/>
  <c r="F104" i="33" s="1"/>
  <c r="E105" i="33"/>
  <c r="F105" i="33" s="1"/>
  <c r="E106" i="33"/>
  <c r="F106" i="33" s="1"/>
  <c r="E107" i="33"/>
  <c r="F107" i="33" s="1"/>
  <c r="E108" i="33"/>
  <c r="F108" i="33" s="1"/>
  <c r="E109" i="33"/>
  <c r="F109" i="33" s="1"/>
  <c r="E110" i="33"/>
  <c r="F110" i="33" s="1"/>
  <c r="E111" i="33"/>
  <c r="F111" i="33" s="1"/>
  <c r="E112" i="33"/>
  <c r="F112" i="33" s="1"/>
  <c r="E113" i="33"/>
  <c r="F113" i="33" s="1"/>
  <c r="E114" i="33"/>
  <c r="F114" i="33" s="1"/>
  <c r="E115" i="33"/>
  <c r="F115" i="33" s="1"/>
  <c r="E116" i="33"/>
  <c r="F116" i="33" s="1"/>
  <c r="E117" i="33"/>
  <c r="F117" i="33" s="1"/>
  <c r="E118" i="33"/>
  <c r="F118" i="33" s="1"/>
  <c r="E119" i="33"/>
  <c r="F119" i="33" s="1"/>
  <c r="E120" i="33"/>
  <c r="F120" i="33" s="1"/>
  <c r="E121" i="33"/>
  <c r="F121" i="33" s="1"/>
  <c r="E122" i="33"/>
  <c r="F122" i="33" s="1"/>
  <c r="E123" i="33"/>
  <c r="F123" i="33" s="1"/>
  <c r="E124" i="33"/>
  <c r="F124" i="33" s="1"/>
  <c r="E125" i="33"/>
  <c r="F125" i="33" s="1"/>
  <c r="E126" i="33"/>
  <c r="F126" i="33" s="1"/>
  <c r="E127" i="33"/>
  <c r="F127" i="33" s="1"/>
  <c r="E128" i="33"/>
  <c r="F128" i="33" s="1"/>
  <c r="E129" i="33"/>
  <c r="F129" i="33" s="1"/>
  <c r="M3" i="33"/>
  <c r="L3" i="33"/>
  <c r="K3" i="33"/>
  <c r="J3" i="33"/>
  <c r="I3" i="33"/>
  <c r="G11" i="33"/>
  <c r="G6" i="33"/>
  <c r="G7" i="33"/>
  <c r="G4" i="33"/>
  <c r="G17" i="33"/>
  <c r="G18" i="33"/>
  <c r="G19" i="33"/>
  <c r="G20" i="33"/>
  <c r="G22" i="33"/>
  <c r="G23" i="33"/>
  <c r="G24" i="33"/>
  <c r="G25" i="33"/>
  <c r="G26" i="33"/>
  <c r="G27" i="33"/>
  <c r="G28" i="33"/>
  <c r="G29" i="33"/>
  <c r="G30" i="33"/>
  <c r="G32" i="33"/>
  <c r="G33" i="33"/>
  <c r="G34" i="33"/>
  <c r="G35" i="33"/>
  <c r="G36" i="33"/>
  <c r="G37" i="33"/>
  <c r="G38" i="33"/>
  <c r="G39" i="33"/>
  <c r="G40" i="33"/>
  <c r="G41" i="33"/>
  <c r="G43" i="33"/>
  <c r="G44" i="33"/>
  <c r="G45" i="33"/>
  <c r="G47" i="33"/>
  <c r="G48" i="33"/>
  <c r="G49" i="33"/>
  <c r="G50" i="33"/>
  <c r="G51" i="33"/>
  <c r="G52" i="33"/>
  <c r="G53" i="33"/>
  <c r="G54" i="33"/>
  <c r="G55" i="33"/>
  <c r="G56" i="33"/>
  <c r="G57" i="33"/>
  <c r="G58" i="33"/>
  <c r="G59" i="33"/>
  <c r="G60" i="33"/>
  <c r="G61" i="33"/>
  <c r="G62" i="33"/>
  <c r="G63" i="33"/>
  <c r="G64" i="33"/>
  <c r="G67" i="33"/>
  <c r="G68" i="33"/>
  <c r="G69" i="33"/>
  <c r="G70" i="33"/>
  <c r="G72" i="33"/>
  <c r="G74" i="33"/>
  <c r="G75" i="33"/>
  <c r="G76" i="33"/>
  <c r="E17" i="33"/>
  <c r="F17" i="33" s="1"/>
  <c r="E18" i="33"/>
  <c r="F18" i="33" s="1"/>
  <c r="E19" i="33"/>
  <c r="F19" i="33" s="1"/>
  <c r="E20" i="33"/>
  <c r="F20" i="33" s="1"/>
  <c r="E21" i="33"/>
  <c r="F21" i="33" s="1"/>
  <c r="E22" i="33"/>
  <c r="F22" i="33" s="1"/>
  <c r="E23" i="33"/>
  <c r="F23" i="33" s="1"/>
  <c r="E24" i="33"/>
  <c r="F24" i="33" s="1"/>
  <c r="E25" i="33"/>
  <c r="F25" i="33" s="1"/>
  <c r="E26" i="33"/>
  <c r="F26" i="33" s="1"/>
  <c r="E27" i="33"/>
  <c r="F27" i="33" s="1"/>
  <c r="E28" i="33"/>
  <c r="F28" i="33" s="1"/>
  <c r="E29" i="33"/>
  <c r="F29" i="33" s="1"/>
  <c r="E30" i="33"/>
  <c r="F30" i="33" s="1"/>
  <c r="E31" i="33"/>
  <c r="F31" i="33" s="1"/>
  <c r="E32" i="33"/>
  <c r="F32" i="33" s="1"/>
  <c r="E33" i="33"/>
  <c r="F33" i="33" s="1"/>
  <c r="E34" i="33"/>
  <c r="F34" i="33" s="1"/>
  <c r="E35" i="33"/>
  <c r="F35" i="33" s="1"/>
  <c r="E36" i="33"/>
  <c r="F36" i="33" s="1"/>
  <c r="E37" i="33"/>
  <c r="F37" i="33" s="1"/>
  <c r="E38" i="33"/>
  <c r="F38" i="33" s="1"/>
  <c r="E39" i="33"/>
  <c r="F39" i="33" s="1"/>
  <c r="E40" i="33"/>
  <c r="F40" i="33" s="1"/>
  <c r="E41" i="33"/>
  <c r="F41" i="33" s="1"/>
  <c r="E42" i="33"/>
  <c r="F42" i="33" s="1"/>
  <c r="E43" i="33"/>
  <c r="F43" i="33" s="1"/>
  <c r="E44" i="33"/>
  <c r="F44" i="33" s="1"/>
  <c r="E45" i="33"/>
  <c r="F45" i="33" s="1"/>
  <c r="E46" i="33"/>
  <c r="F46" i="33" s="1"/>
  <c r="E47" i="33"/>
  <c r="F47" i="33" s="1"/>
  <c r="E48" i="33"/>
  <c r="F48" i="33" s="1"/>
  <c r="E49" i="33"/>
  <c r="F49" i="33" s="1"/>
  <c r="E50" i="33"/>
  <c r="F50" i="33" s="1"/>
  <c r="E51" i="33"/>
  <c r="F51" i="33" s="1"/>
  <c r="E52" i="33"/>
  <c r="F52" i="33" s="1"/>
  <c r="E53" i="33"/>
  <c r="F53" i="33" s="1"/>
  <c r="E54" i="33"/>
  <c r="F54" i="33" s="1"/>
  <c r="E55" i="33"/>
  <c r="F55" i="33" s="1"/>
  <c r="E56" i="33"/>
  <c r="F56" i="33" s="1"/>
  <c r="E57" i="33"/>
  <c r="F57" i="33" s="1"/>
  <c r="E58" i="33"/>
  <c r="F58" i="33" s="1"/>
  <c r="E59" i="33"/>
  <c r="F59" i="33" s="1"/>
  <c r="E60" i="33"/>
  <c r="F60" i="33" s="1"/>
  <c r="E61" i="33"/>
  <c r="F61" i="33" s="1"/>
  <c r="E62" i="33"/>
  <c r="F62" i="33" s="1"/>
  <c r="E63" i="33"/>
  <c r="F63" i="33" s="1"/>
  <c r="E64" i="33"/>
  <c r="F64" i="33" s="1"/>
  <c r="E65" i="33"/>
  <c r="F65" i="33" s="1"/>
  <c r="E66" i="33"/>
  <c r="F66" i="33" s="1"/>
  <c r="E67" i="33"/>
  <c r="F67" i="33" s="1"/>
  <c r="E68" i="33"/>
  <c r="F68" i="33" s="1"/>
  <c r="E69" i="33"/>
  <c r="F69" i="33" s="1"/>
  <c r="E70" i="33"/>
  <c r="F70" i="33" s="1"/>
  <c r="E71" i="33"/>
  <c r="F71" i="33" s="1"/>
  <c r="E72" i="33"/>
  <c r="F72" i="33" s="1"/>
  <c r="E73" i="33"/>
  <c r="F73" i="33" s="1"/>
  <c r="E74" i="33"/>
  <c r="F74" i="33" s="1"/>
  <c r="E75" i="33"/>
  <c r="F75" i="33" s="1"/>
  <c r="E76" i="33"/>
  <c r="F76" i="33" s="1"/>
  <c r="E130" i="32"/>
  <c r="M130" i="32"/>
  <c r="G130" i="32" s="1"/>
  <c r="L130" i="32"/>
  <c r="K130" i="32"/>
  <c r="J130" i="32"/>
  <c r="I130" i="32"/>
  <c r="M78" i="32"/>
  <c r="L78" i="32"/>
  <c r="K78" i="32"/>
  <c r="J78" i="32"/>
  <c r="I78" i="32"/>
  <c r="G78" i="32" s="1"/>
  <c r="G91" i="32"/>
  <c r="G92" i="32"/>
  <c r="G93" i="32"/>
  <c r="G94" i="32"/>
  <c r="G96" i="32"/>
  <c r="G97" i="32"/>
  <c r="G98" i="32"/>
  <c r="G99" i="32"/>
  <c r="G100" i="32"/>
  <c r="G101" i="32"/>
  <c r="G102" i="32"/>
  <c r="G103" i="32"/>
  <c r="G104" i="32"/>
  <c r="G105" i="32"/>
  <c r="G106" i="32"/>
  <c r="G107" i="32"/>
  <c r="G108" i="32"/>
  <c r="G109" i="32"/>
  <c r="G110" i="32"/>
  <c r="G111" i="32"/>
  <c r="G112" i="32"/>
  <c r="G113" i="32"/>
  <c r="G114" i="32"/>
  <c r="G115" i="32"/>
  <c r="G116" i="32"/>
  <c r="G118" i="32"/>
  <c r="G119" i="32"/>
  <c r="G120" i="32"/>
  <c r="G123" i="32"/>
  <c r="G124" i="32"/>
  <c r="G126" i="32"/>
  <c r="F92" i="32"/>
  <c r="F93" i="32"/>
  <c r="F96" i="32"/>
  <c r="F97" i="32"/>
  <c r="F100" i="32"/>
  <c r="F101" i="32"/>
  <c r="F104" i="32"/>
  <c r="F105" i="32"/>
  <c r="F108" i="32"/>
  <c r="F109" i="32"/>
  <c r="F112" i="32"/>
  <c r="F113" i="32"/>
  <c r="F116" i="32"/>
  <c r="F117" i="32"/>
  <c r="F120" i="32"/>
  <c r="F121" i="32"/>
  <c r="F124" i="32"/>
  <c r="F125" i="32"/>
  <c r="F128" i="32"/>
  <c r="E91" i="32"/>
  <c r="F91" i="32" s="1"/>
  <c r="E92" i="32"/>
  <c r="E93" i="32"/>
  <c r="E94" i="32"/>
  <c r="F94" i="32" s="1"/>
  <c r="E95" i="32"/>
  <c r="F95" i="32" s="1"/>
  <c r="E96" i="32"/>
  <c r="E97" i="32"/>
  <c r="E98" i="32"/>
  <c r="F98" i="32" s="1"/>
  <c r="E99" i="32"/>
  <c r="F99" i="32" s="1"/>
  <c r="E100" i="32"/>
  <c r="E101" i="32"/>
  <c r="E102" i="32"/>
  <c r="F102" i="32" s="1"/>
  <c r="E103" i="32"/>
  <c r="F103" i="32" s="1"/>
  <c r="E104" i="32"/>
  <c r="E105" i="32"/>
  <c r="E106" i="32"/>
  <c r="F106" i="32" s="1"/>
  <c r="E107" i="32"/>
  <c r="F107" i="32" s="1"/>
  <c r="E108" i="32"/>
  <c r="E109" i="32"/>
  <c r="E110" i="32"/>
  <c r="F110" i="32" s="1"/>
  <c r="E111" i="32"/>
  <c r="F111" i="32" s="1"/>
  <c r="E112" i="32"/>
  <c r="E113" i="32"/>
  <c r="E114" i="32"/>
  <c r="F114" i="32" s="1"/>
  <c r="E115" i="32"/>
  <c r="F115" i="32" s="1"/>
  <c r="E116" i="32"/>
  <c r="E117" i="32"/>
  <c r="E118" i="32"/>
  <c r="F118" i="32" s="1"/>
  <c r="E119" i="32"/>
  <c r="F119" i="32" s="1"/>
  <c r="E120" i="32"/>
  <c r="E121" i="32"/>
  <c r="E122" i="32"/>
  <c r="F122" i="32" s="1"/>
  <c r="E123" i="32"/>
  <c r="F123" i="32" s="1"/>
  <c r="E124" i="32"/>
  <c r="E125" i="32"/>
  <c r="E126" i="32"/>
  <c r="F126" i="32" s="1"/>
  <c r="E127" i="32"/>
  <c r="F127" i="32" s="1"/>
  <c r="E128" i="32"/>
  <c r="M3" i="32"/>
  <c r="L3" i="32"/>
  <c r="K3" i="32"/>
  <c r="J3" i="32"/>
  <c r="I3" i="32"/>
  <c r="G18" i="32"/>
  <c r="G16" i="32"/>
  <c r="G12" i="32"/>
  <c r="G11" i="32"/>
  <c r="G24" i="32"/>
  <c r="G25" i="32"/>
  <c r="G26" i="32"/>
  <c r="G27" i="32"/>
  <c r="G28" i="32"/>
  <c r="G29" i="32"/>
  <c r="G30" i="32"/>
  <c r="G31" i="32"/>
  <c r="G32" i="32"/>
  <c r="G33" i="32"/>
  <c r="G35" i="32"/>
  <c r="G36" i="32"/>
  <c r="G37" i="32"/>
  <c r="G39" i="32"/>
  <c r="G40" i="32"/>
  <c r="G41" i="32"/>
  <c r="G42" i="32"/>
  <c r="G43" i="32"/>
  <c r="G44" i="32"/>
  <c r="G45" i="32"/>
  <c r="G46" i="32"/>
  <c r="G47" i="32"/>
  <c r="G49" i="32"/>
  <c r="G50" i="32"/>
  <c r="G51" i="32"/>
  <c r="G52" i="32"/>
  <c r="G53" i="32"/>
  <c r="G54" i="32"/>
  <c r="G55" i="32"/>
  <c r="G56" i="32"/>
  <c r="G57" i="32"/>
  <c r="G58" i="32"/>
  <c r="G61" i="32"/>
  <c r="G62" i="32"/>
  <c r="G63" i="32"/>
  <c r="G64" i="32"/>
  <c r="G66" i="32"/>
  <c r="G67" i="32"/>
  <c r="G68" i="32"/>
  <c r="G70" i="32"/>
  <c r="G72" i="32"/>
  <c r="G73" i="32"/>
  <c r="G76" i="32"/>
  <c r="F26" i="32"/>
  <c r="F27" i="32"/>
  <c r="F30" i="32"/>
  <c r="F31" i="32"/>
  <c r="F34" i="32"/>
  <c r="F35" i="32"/>
  <c r="F38" i="32"/>
  <c r="F39" i="32"/>
  <c r="F42" i="32"/>
  <c r="F43" i="32"/>
  <c r="F46" i="32"/>
  <c r="F47" i="32"/>
  <c r="F50" i="32"/>
  <c r="F51" i="32"/>
  <c r="F54" i="32"/>
  <c r="F55" i="32"/>
  <c r="F58" i="32"/>
  <c r="F59" i="32"/>
  <c r="F62" i="32"/>
  <c r="F63" i="32"/>
  <c r="F66" i="32"/>
  <c r="F67" i="32"/>
  <c r="F70" i="32"/>
  <c r="F71" i="32"/>
  <c r="F74" i="32"/>
  <c r="F75" i="32"/>
  <c r="E24" i="32"/>
  <c r="F24" i="32" s="1"/>
  <c r="E25" i="32"/>
  <c r="F25" i="32" s="1"/>
  <c r="E26" i="32"/>
  <c r="E27" i="32"/>
  <c r="E28" i="32"/>
  <c r="F28" i="32" s="1"/>
  <c r="E29" i="32"/>
  <c r="F29" i="32" s="1"/>
  <c r="E30" i="32"/>
  <c r="E31" i="32"/>
  <c r="E32" i="32"/>
  <c r="F32" i="32" s="1"/>
  <c r="E33" i="32"/>
  <c r="F33" i="32" s="1"/>
  <c r="E34" i="32"/>
  <c r="E35" i="32"/>
  <c r="E36" i="32"/>
  <c r="F36" i="32" s="1"/>
  <c r="E37" i="32"/>
  <c r="F37" i="32" s="1"/>
  <c r="E38" i="32"/>
  <c r="E39" i="32"/>
  <c r="E40" i="32"/>
  <c r="F40" i="32" s="1"/>
  <c r="E41" i="32"/>
  <c r="F41" i="32" s="1"/>
  <c r="E42" i="32"/>
  <c r="E43" i="32"/>
  <c r="E44" i="32"/>
  <c r="F44" i="32" s="1"/>
  <c r="E45" i="32"/>
  <c r="F45" i="32" s="1"/>
  <c r="E46" i="32"/>
  <c r="E47" i="32"/>
  <c r="E48" i="32"/>
  <c r="F48" i="32" s="1"/>
  <c r="E49" i="32"/>
  <c r="F49" i="32" s="1"/>
  <c r="E50" i="32"/>
  <c r="E51" i="32"/>
  <c r="E52" i="32"/>
  <c r="F52" i="32" s="1"/>
  <c r="E53" i="32"/>
  <c r="F53" i="32" s="1"/>
  <c r="E54" i="32"/>
  <c r="E55" i="32"/>
  <c r="E56" i="32"/>
  <c r="F56" i="32" s="1"/>
  <c r="E57" i="32"/>
  <c r="F57" i="32" s="1"/>
  <c r="E58" i="32"/>
  <c r="E59" i="32"/>
  <c r="E60" i="32"/>
  <c r="F60" i="32" s="1"/>
  <c r="E61" i="32"/>
  <c r="F61" i="32" s="1"/>
  <c r="E62" i="32"/>
  <c r="E63" i="32"/>
  <c r="E64" i="32"/>
  <c r="F64" i="32" s="1"/>
  <c r="E65" i="32"/>
  <c r="F65" i="32" s="1"/>
  <c r="E66" i="32"/>
  <c r="E67" i="32"/>
  <c r="E68" i="32"/>
  <c r="F68" i="32" s="1"/>
  <c r="E69" i="32"/>
  <c r="F69" i="32" s="1"/>
  <c r="E70" i="32"/>
  <c r="E71" i="32"/>
  <c r="E72" i="32"/>
  <c r="F72" i="32" s="1"/>
  <c r="E73" i="32"/>
  <c r="F73" i="32" s="1"/>
  <c r="E74" i="32"/>
  <c r="E75" i="32"/>
  <c r="E76" i="32"/>
  <c r="F76" i="32" s="1"/>
  <c r="K2" i="31"/>
  <c r="E2" i="31"/>
  <c r="M3" i="30"/>
  <c r="E3" i="30"/>
  <c r="M141" i="29"/>
  <c r="M119" i="29"/>
  <c r="M127" i="29"/>
  <c r="M118" i="29"/>
  <c r="M114" i="29"/>
  <c r="M111" i="29"/>
  <c r="M107" i="29"/>
  <c r="M106" i="29"/>
  <c r="M103" i="29"/>
  <c r="M97" i="29"/>
  <c r="M95" i="29"/>
  <c r="M90" i="29"/>
  <c r="M93" i="29"/>
  <c r="I80" i="29"/>
  <c r="I2" i="29"/>
  <c r="G52" i="29"/>
  <c r="E2" i="29"/>
  <c r="M61" i="29"/>
  <c r="M53" i="29"/>
  <c r="M77" i="29"/>
  <c r="K77" i="29"/>
  <c r="L77" i="29" s="1"/>
  <c r="M40" i="29"/>
  <c r="M35" i="29"/>
  <c r="M30" i="29"/>
  <c r="M31" i="29"/>
  <c r="M27" i="29"/>
  <c r="M71" i="29"/>
  <c r="M72" i="29"/>
  <c r="M73" i="29"/>
  <c r="M74" i="29"/>
  <c r="H52" i="29"/>
  <c r="H41" i="29"/>
  <c r="K41" i="29" s="1"/>
  <c r="H32" i="29"/>
  <c r="K32" i="29" s="1"/>
  <c r="H30" i="29"/>
  <c r="F27" i="29"/>
  <c r="F2" i="29" s="1"/>
  <c r="H7" i="29"/>
  <c r="K4" i="29"/>
  <c r="K5" i="29"/>
  <c r="K6" i="29"/>
  <c r="K8" i="29"/>
  <c r="K9" i="29"/>
  <c r="K10" i="29"/>
  <c r="K11" i="29"/>
  <c r="K12" i="29"/>
  <c r="K13" i="29"/>
  <c r="K14" i="29"/>
  <c r="K15" i="29"/>
  <c r="K16" i="29"/>
  <c r="K17" i="29"/>
  <c r="K18" i="29"/>
  <c r="K19" i="29"/>
  <c r="K20" i="29"/>
  <c r="K21" i="29"/>
  <c r="K22" i="29"/>
  <c r="K23" i="29"/>
  <c r="K24" i="29"/>
  <c r="K25" i="29"/>
  <c r="K26" i="29"/>
  <c r="K27" i="29"/>
  <c r="K28" i="29"/>
  <c r="K29" i="29"/>
  <c r="K30" i="29"/>
  <c r="K31" i="29"/>
  <c r="K33" i="29"/>
  <c r="K34" i="29"/>
  <c r="K35" i="29"/>
  <c r="K36" i="29"/>
  <c r="K37" i="29"/>
  <c r="K38" i="29"/>
  <c r="K39" i="29"/>
  <c r="K40" i="29"/>
  <c r="K42" i="29"/>
  <c r="K43" i="29"/>
  <c r="K44" i="29"/>
  <c r="K45" i="29"/>
  <c r="K46" i="29"/>
  <c r="K47" i="29"/>
  <c r="K48" i="29"/>
  <c r="K49" i="29"/>
  <c r="K50" i="29"/>
  <c r="K51" i="29"/>
  <c r="K53" i="29"/>
  <c r="K54" i="29"/>
  <c r="K55" i="29"/>
  <c r="K56" i="29"/>
  <c r="K57" i="29"/>
  <c r="K58" i="29"/>
  <c r="K59" i="29"/>
  <c r="K60" i="29"/>
  <c r="K61" i="29"/>
  <c r="K62" i="29"/>
  <c r="K63" i="29"/>
  <c r="K64" i="29"/>
  <c r="K65" i="29"/>
  <c r="K66" i="29"/>
  <c r="K67" i="29"/>
  <c r="K68" i="29"/>
  <c r="K69" i="29"/>
  <c r="K70" i="29"/>
  <c r="K71" i="29"/>
  <c r="K72" i="29"/>
  <c r="K73" i="29"/>
  <c r="K74" i="29"/>
  <c r="K75" i="29"/>
  <c r="K76" i="29"/>
  <c r="I359" i="37"/>
  <c r="L359" i="37" s="1"/>
  <c r="L358" i="37"/>
  <c r="J358" i="37"/>
  <c r="K358" i="37" s="1"/>
  <c r="L357" i="37"/>
  <c r="J357" i="37"/>
  <c r="K357" i="37" s="1"/>
  <c r="L356" i="37"/>
  <c r="J356" i="37"/>
  <c r="K356" i="37" s="1"/>
  <c r="L355" i="37"/>
  <c r="K355" i="37"/>
  <c r="J355" i="37"/>
  <c r="L354" i="37"/>
  <c r="K354" i="37"/>
  <c r="J354" i="37"/>
  <c r="J353" i="37"/>
  <c r="K353" i="37" s="1"/>
  <c r="J352" i="37"/>
  <c r="K352" i="37" s="1"/>
  <c r="J351" i="37"/>
  <c r="K351" i="37" s="1"/>
  <c r="L350" i="37"/>
  <c r="J350" i="37"/>
  <c r="K350" i="37" s="1"/>
  <c r="L349" i="37"/>
  <c r="J349" i="37"/>
  <c r="K349" i="37" s="1"/>
  <c r="L348" i="37"/>
  <c r="J348" i="37"/>
  <c r="K348" i="37" s="1"/>
  <c r="L347" i="37"/>
  <c r="J347" i="37"/>
  <c r="K347" i="37" s="1"/>
  <c r="K346" i="37"/>
  <c r="J346" i="37"/>
  <c r="L345" i="37"/>
  <c r="J345" i="37"/>
  <c r="K345" i="37" s="1"/>
  <c r="L344" i="37"/>
  <c r="J344" i="37"/>
  <c r="K344" i="37" s="1"/>
  <c r="L343" i="37"/>
  <c r="J343" i="37"/>
  <c r="K343" i="37" s="1"/>
  <c r="L342" i="37"/>
  <c r="J342" i="37"/>
  <c r="K342" i="37" s="1"/>
  <c r="L341" i="37"/>
  <c r="K341" i="37"/>
  <c r="J341" i="37"/>
  <c r="L340" i="37"/>
  <c r="J340" i="37"/>
  <c r="K340" i="37" s="1"/>
  <c r="J339" i="37"/>
  <c r="K339" i="37" s="1"/>
  <c r="J338" i="37"/>
  <c r="K338" i="37" s="1"/>
  <c r="K337" i="37"/>
  <c r="J337" i="37"/>
  <c r="L336" i="37"/>
  <c r="J336" i="37"/>
  <c r="K336" i="37" s="1"/>
  <c r="K335" i="37"/>
  <c r="J335" i="37"/>
  <c r="L334" i="37"/>
  <c r="J334" i="37"/>
  <c r="K334" i="37" s="1"/>
  <c r="L333" i="37"/>
  <c r="J333" i="37"/>
  <c r="K333" i="37" s="1"/>
  <c r="L332" i="37"/>
  <c r="J332" i="37"/>
  <c r="K332" i="37" s="1"/>
  <c r="J331" i="37"/>
  <c r="K331" i="37" s="1"/>
  <c r="J330" i="37"/>
  <c r="K330" i="37" s="1"/>
  <c r="K329" i="37"/>
  <c r="J329" i="37"/>
  <c r="J328" i="37"/>
  <c r="K328" i="37" s="1"/>
  <c r="L327" i="37"/>
  <c r="K327" i="37"/>
  <c r="J327" i="37"/>
  <c r="J326" i="37"/>
  <c r="K326" i="37" s="1"/>
  <c r="K325" i="37"/>
  <c r="J325" i="37"/>
  <c r="J324" i="37"/>
  <c r="K324" i="37" s="1"/>
  <c r="J323" i="37"/>
  <c r="K323" i="37" s="1"/>
  <c r="L322" i="37"/>
  <c r="J322" i="37"/>
  <c r="K322" i="37" s="1"/>
  <c r="L321" i="37"/>
  <c r="J321" i="37"/>
  <c r="K321" i="37" s="1"/>
  <c r="L320" i="37"/>
  <c r="J320" i="37"/>
  <c r="K320" i="37" s="1"/>
  <c r="L319" i="37"/>
  <c r="J319" i="37"/>
  <c r="K319" i="37" s="1"/>
  <c r="L318" i="37"/>
  <c r="K318" i="37"/>
  <c r="J318" i="37"/>
  <c r="L317" i="37"/>
  <c r="J317" i="37"/>
  <c r="K317" i="37" s="1"/>
  <c r="L316" i="37"/>
  <c r="J316" i="37"/>
  <c r="K316" i="37" s="1"/>
  <c r="L315" i="37"/>
  <c r="J315" i="37"/>
  <c r="K315" i="37" s="1"/>
  <c r="L314" i="37"/>
  <c r="J314" i="37"/>
  <c r="K314" i="37" s="1"/>
  <c r="L313" i="37"/>
  <c r="J313" i="37"/>
  <c r="K313" i="37" s="1"/>
  <c r="L312" i="37"/>
  <c r="J312" i="37"/>
  <c r="K312" i="37" s="1"/>
  <c r="L311" i="37"/>
  <c r="K311" i="37"/>
  <c r="J311" i="37"/>
  <c r="L310" i="37"/>
  <c r="K310" i="37"/>
  <c r="J310" i="37"/>
  <c r="L309" i="37"/>
  <c r="J309" i="37"/>
  <c r="K309" i="37" s="1"/>
  <c r="L308" i="37"/>
  <c r="J308" i="37"/>
  <c r="K308" i="37" s="1"/>
  <c r="L307" i="37"/>
  <c r="K307" i="37"/>
  <c r="J307" i="37"/>
  <c r="L306" i="37"/>
  <c r="J306" i="37"/>
  <c r="K306" i="37" s="1"/>
  <c r="L305" i="37"/>
  <c r="J305" i="37"/>
  <c r="K305" i="37" s="1"/>
  <c r="L304" i="37"/>
  <c r="J304" i="37"/>
  <c r="K304" i="37" s="1"/>
  <c r="L303" i="37"/>
  <c r="K303" i="37"/>
  <c r="J303" i="37"/>
  <c r="L302" i="37"/>
  <c r="J302" i="37"/>
  <c r="K302" i="37" s="1"/>
  <c r="L301" i="37"/>
  <c r="J301" i="37"/>
  <c r="K301" i="37" s="1"/>
  <c r="L300" i="37"/>
  <c r="J300" i="37"/>
  <c r="K300" i="37" s="1"/>
  <c r="L299" i="37"/>
  <c r="K299" i="37"/>
  <c r="J299" i="37"/>
  <c r="L298" i="37"/>
  <c r="J298" i="37"/>
  <c r="K298" i="37" s="1"/>
  <c r="J297" i="37"/>
  <c r="K297" i="37" s="1"/>
  <c r="L296" i="37"/>
  <c r="J296" i="37"/>
  <c r="K296" i="37" s="1"/>
  <c r="L295" i="37"/>
  <c r="K295" i="37"/>
  <c r="J295" i="37"/>
  <c r="J294" i="37"/>
  <c r="K294" i="37" s="1"/>
  <c r="L293" i="37"/>
  <c r="K293" i="37"/>
  <c r="J293" i="37"/>
  <c r="L292" i="37"/>
  <c r="J292" i="37"/>
  <c r="K292" i="37" s="1"/>
  <c r="L291" i="37"/>
  <c r="J291" i="37"/>
  <c r="K291" i="37" s="1"/>
  <c r="L290" i="37"/>
  <c r="J290" i="37"/>
  <c r="K290" i="37" s="1"/>
  <c r="L289" i="37"/>
  <c r="K289" i="37"/>
  <c r="J289" i="37"/>
  <c r="L288" i="37"/>
  <c r="J288" i="37"/>
  <c r="K288" i="37" s="1"/>
  <c r="L287" i="37"/>
  <c r="J287" i="37"/>
  <c r="K287" i="37" s="1"/>
  <c r="L286" i="37"/>
  <c r="J286" i="37"/>
  <c r="K286" i="37" s="1"/>
  <c r="L285" i="37"/>
  <c r="K285" i="37"/>
  <c r="J285" i="37"/>
  <c r="L284" i="37"/>
  <c r="J284" i="37"/>
  <c r="K284" i="37" s="1"/>
  <c r="L283" i="37"/>
  <c r="J283" i="37"/>
  <c r="K283" i="37" s="1"/>
  <c r="L282" i="37"/>
  <c r="J282" i="37"/>
  <c r="K282" i="37" s="1"/>
  <c r="L281" i="37"/>
  <c r="K281" i="37"/>
  <c r="J281" i="37"/>
  <c r="L280" i="37"/>
  <c r="J280" i="37"/>
  <c r="K280" i="37" s="1"/>
  <c r="L279" i="37"/>
  <c r="K279" i="37"/>
  <c r="J279" i="37"/>
  <c r="L278" i="37"/>
  <c r="J278" i="37"/>
  <c r="K278" i="37" s="1"/>
  <c r="L277" i="37"/>
  <c r="J277" i="37"/>
  <c r="K277" i="37" s="1"/>
  <c r="L276" i="37"/>
  <c r="K276" i="37"/>
  <c r="J276" i="37"/>
  <c r="J275" i="37"/>
  <c r="K275" i="37" s="1"/>
  <c r="J274" i="37"/>
  <c r="K274" i="37" s="1"/>
  <c r="L273" i="37"/>
  <c r="J273" i="37"/>
  <c r="K273" i="37" s="1"/>
  <c r="L272" i="37"/>
  <c r="J272" i="37"/>
  <c r="K272" i="37" s="1"/>
  <c r="L271" i="37"/>
  <c r="K271" i="37"/>
  <c r="J271" i="37"/>
  <c r="L270" i="37"/>
  <c r="J270" i="37"/>
  <c r="K270" i="37" s="1"/>
  <c r="L269" i="37"/>
  <c r="J269" i="37"/>
  <c r="K269" i="37" s="1"/>
  <c r="L268" i="37"/>
  <c r="J268" i="37"/>
  <c r="K268" i="37" s="1"/>
  <c r="L267" i="37"/>
  <c r="K267" i="37"/>
  <c r="J267" i="37"/>
  <c r="L266" i="37"/>
  <c r="J266" i="37"/>
  <c r="K266" i="37" s="1"/>
  <c r="L265" i="37"/>
  <c r="K265" i="37"/>
  <c r="J265" i="37"/>
  <c r="L264" i="37"/>
  <c r="J264" i="37"/>
  <c r="K264" i="37" s="1"/>
  <c r="L263" i="37"/>
  <c r="J263" i="37"/>
  <c r="K263" i="37" s="1"/>
  <c r="J262" i="37"/>
  <c r="K262" i="37" s="1"/>
  <c r="L261" i="37"/>
  <c r="J261" i="37"/>
  <c r="K261" i="37" s="1"/>
  <c r="L260" i="37"/>
  <c r="J260" i="37"/>
  <c r="K260" i="37" s="1"/>
  <c r="L259" i="37"/>
  <c r="K259" i="37"/>
  <c r="J259" i="37"/>
  <c r="J258" i="37"/>
  <c r="K258" i="37" s="1"/>
  <c r="L257" i="37"/>
  <c r="K257" i="37"/>
  <c r="J257" i="37"/>
  <c r="L256" i="37"/>
  <c r="J256" i="37"/>
  <c r="K256" i="37" s="1"/>
  <c r="L255" i="37"/>
  <c r="J255" i="37"/>
  <c r="K255" i="37" s="1"/>
  <c r="L254" i="37"/>
  <c r="J254" i="37"/>
  <c r="K254" i="37" s="1"/>
  <c r="L253" i="37"/>
  <c r="K253" i="37"/>
  <c r="J253" i="37"/>
  <c r="L252" i="37"/>
  <c r="J252" i="37"/>
  <c r="K252" i="37" s="1"/>
  <c r="L251" i="37"/>
  <c r="K251" i="37"/>
  <c r="J251" i="37"/>
  <c r="L250" i="37"/>
  <c r="J250" i="37"/>
  <c r="K250" i="37" s="1"/>
  <c r="K249" i="37"/>
  <c r="J249" i="37"/>
  <c r="L248" i="37"/>
  <c r="J248" i="37"/>
  <c r="K248" i="37" s="1"/>
  <c r="L247" i="37"/>
  <c r="J247" i="37"/>
  <c r="K247" i="37" s="1"/>
  <c r="L246" i="37"/>
  <c r="J246" i="37"/>
  <c r="K246" i="37" s="1"/>
  <c r="L245" i="37"/>
  <c r="K245" i="37"/>
  <c r="J245" i="37"/>
  <c r="L244" i="37"/>
  <c r="J244" i="37"/>
  <c r="K244" i="37" s="1"/>
  <c r="L243" i="37"/>
  <c r="J243" i="37"/>
  <c r="K243" i="37" s="1"/>
  <c r="L242" i="37"/>
  <c r="J242" i="37"/>
  <c r="K242" i="37" s="1"/>
  <c r="L241" i="37"/>
  <c r="K241" i="37"/>
  <c r="J241" i="37"/>
  <c r="L240" i="37"/>
  <c r="J240" i="37"/>
  <c r="K240" i="37" s="1"/>
  <c r="K239" i="37"/>
  <c r="J239" i="37"/>
  <c r="L238" i="37"/>
  <c r="K238" i="37"/>
  <c r="J238" i="37"/>
  <c r="L237" i="37"/>
  <c r="J237" i="37"/>
  <c r="K237" i="37" s="1"/>
  <c r="L236" i="37"/>
  <c r="J236" i="37"/>
  <c r="K236" i="37" s="1"/>
  <c r="L235" i="37"/>
  <c r="K235" i="37"/>
  <c r="J235" i="37"/>
  <c r="L234" i="37"/>
  <c r="J234" i="37"/>
  <c r="K234" i="37" s="1"/>
  <c r="L233" i="37"/>
  <c r="K233" i="37"/>
  <c r="J233" i="37"/>
  <c r="L232" i="37"/>
  <c r="J232" i="37"/>
  <c r="K232" i="37" s="1"/>
  <c r="K231" i="37"/>
  <c r="J231" i="37"/>
  <c r="L230" i="37"/>
  <c r="J230" i="37"/>
  <c r="K230" i="37" s="1"/>
  <c r="L229" i="37"/>
  <c r="J229" i="37"/>
  <c r="K229" i="37" s="1"/>
  <c r="L228" i="37"/>
  <c r="K228" i="37"/>
  <c r="J228" i="37"/>
  <c r="L227" i="37"/>
  <c r="K227" i="37"/>
  <c r="J227" i="37"/>
  <c r="L226" i="37"/>
  <c r="J226" i="37"/>
  <c r="K226" i="37" s="1"/>
  <c r="L225" i="37"/>
  <c r="J225" i="37"/>
  <c r="K225" i="37" s="1"/>
  <c r="L224" i="37"/>
  <c r="K224" i="37"/>
  <c r="J224" i="37"/>
  <c r="J223" i="37"/>
  <c r="K223" i="37" s="1"/>
  <c r="L222" i="37"/>
  <c r="J222" i="37"/>
  <c r="K222" i="37" s="1"/>
  <c r="J221" i="37"/>
  <c r="K221" i="37" s="1"/>
  <c r="L220" i="37"/>
  <c r="K220" i="37"/>
  <c r="J220" i="37"/>
  <c r="L219" i="37"/>
  <c r="J219" i="37"/>
  <c r="K219" i="37" s="1"/>
  <c r="L218" i="37"/>
  <c r="J218" i="37"/>
  <c r="K218" i="37" s="1"/>
  <c r="L217" i="37"/>
  <c r="K217" i="37"/>
  <c r="J217" i="37"/>
  <c r="L216" i="37"/>
  <c r="J216" i="37"/>
  <c r="K216" i="37" s="1"/>
  <c r="L215" i="37"/>
  <c r="J215" i="37"/>
  <c r="K215" i="37" s="1"/>
  <c r="L214" i="37"/>
  <c r="J214" i="37"/>
  <c r="K214" i="37" s="1"/>
  <c r="L213" i="37"/>
  <c r="J213" i="37"/>
  <c r="K213" i="37" s="1"/>
  <c r="L212" i="37"/>
  <c r="J212" i="37"/>
  <c r="K212" i="37" s="1"/>
  <c r="L211" i="37"/>
  <c r="J211" i="37"/>
  <c r="K211" i="37" s="1"/>
  <c r="L210" i="37"/>
  <c r="J210" i="37"/>
  <c r="K210" i="37" s="1"/>
  <c r="L209" i="37"/>
  <c r="J209" i="37"/>
  <c r="K209" i="37" s="1"/>
  <c r="L208" i="37"/>
  <c r="J208" i="37"/>
  <c r="K208" i="37" s="1"/>
  <c r="L207" i="37"/>
  <c r="J207" i="37"/>
  <c r="K207" i="37" s="1"/>
  <c r="L206" i="37"/>
  <c r="K206" i="37"/>
  <c r="J206" i="37"/>
  <c r="L205" i="37"/>
  <c r="J205" i="37"/>
  <c r="K205" i="37" s="1"/>
  <c r="J204" i="37"/>
  <c r="K204" i="37" s="1"/>
  <c r="J203" i="37"/>
  <c r="K203" i="37" s="1"/>
  <c r="J202" i="37"/>
  <c r="K202" i="37" s="1"/>
  <c r="L201" i="37"/>
  <c r="J201" i="37"/>
  <c r="K201" i="37" s="1"/>
  <c r="L200" i="37"/>
  <c r="J200" i="37"/>
  <c r="K200" i="37" s="1"/>
  <c r="L199" i="37"/>
  <c r="K199" i="37"/>
  <c r="J199" i="37"/>
  <c r="L198" i="37"/>
  <c r="J198" i="37"/>
  <c r="K198" i="37" s="1"/>
  <c r="L197" i="37"/>
  <c r="J197" i="37"/>
  <c r="K197" i="37" s="1"/>
  <c r="L196" i="37"/>
  <c r="K196" i="37"/>
  <c r="J196" i="37"/>
  <c r="J195" i="37"/>
  <c r="K195" i="37" s="1"/>
  <c r="J194" i="37"/>
  <c r="K194" i="37" s="1"/>
  <c r="L193" i="37"/>
  <c r="J193" i="37"/>
  <c r="K193" i="37" s="1"/>
  <c r="L192" i="37"/>
  <c r="J192" i="37"/>
  <c r="K192" i="37" s="1"/>
  <c r="L191" i="37"/>
  <c r="J191" i="37"/>
  <c r="K191" i="37" s="1"/>
  <c r="L190" i="37"/>
  <c r="K190" i="37"/>
  <c r="J190" i="37"/>
  <c r="J189" i="37"/>
  <c r="K189" i="37" s="1"/>
  <c r="L188" i="37"/>
  <c r="K188" i="37"/>
  <c r="J188" i="37"/>
  <c r="L187" i="37"/>
  <c r="J187" i="37"/>
  <c r="K187" i="37" s="1"/>
  <c r="L186" i="37"/>
  <c r="K186" i="37"/>
  <c r="J186" i="37"/>
  <c r="L185" i="37"/>
  <c r="J185" i="37"/>
  <c r="K185" i="37" s="1"/>
  <c r="L184" i="37"/>
  <c r="J184" i="37"/>
  <c r="K184" i="37" s="1"/>
  <c r="L183" i="37"/>
  <c r="K183" i="37"/>
  <c r="J183" i="37"/>
  <c r="L182" i="37"/>
  <c r="J182" i="37"/>
  <c r="K182" i="37" s="1"/>
  <c r="L181" i="37"/>
  <c r="J181" i="37"/>
  <c r="K181" i="37" s="1"/>
  <c r="L180" i="37"/>
  <c r="J180" i="37"/>
  <c r="K180" i="37" s="1"/>
  <c r="J179" i="37"/>
  <c r="K179" i="37" s="1"/>
  <c r="L178" i="37"/>
  <c r="J178" i="37"/>
  <c r="K178" i="37" s="1"/>
  <c r="L177" i="37"/>
  <c r="J177" i="37"/>
  <c r="K177" i="37" s="1"/>
  <c r="L176" i="37"/>
  <c r="J176" i="37"/>
  <c r="K176" i="37" s="1"/>
  <c r="L175" i="37"/>
  <c r="J175" i="37"/>
  <c r="K175" i="37" s="1"/>
  <c r="L174" i="37"/>
  <c r="J174" i="37"/>
  <c r="K174" i="37" s="1"/>
  <c r="L173" i="37"/>
  <c r="K173" i="37"/>
  <c r="J173" i="37"/>
  <c r="L172" i="37"/>
  <c r="J172" i="37"/>
  <c r="K172" i="37" s="1"/>
  <c r="L171" i="37"/>
  <c r="J171" i="37"/>
  <c r="K171" i="37" s="1"/>
  <c r="L170" i="37"/>
  <c r="J170" i="37"/>
  <c r="K170" i="37" s="1"/>
  <c r="L169" i="37"/>
  <c r="J169" i="37"/>
  <c r="K169" i="37" s="1"/>
  <c r="L168" i="37"/>
  <c r="J168" i="37"/>
  <c r="K168" i="37" s="1"/>
  <c r="L167" i="37"/>
  <c r="J167" i="37"/>
  <c r="K167" i="37" s="1"/>
  <c r="L166" i="37"/>
  <c r="J166" i="37"/>
  <c r="K166" i="37" s="1"/>
  <c r="L165" i="37"/>
  <c r="K165" i="37"/>
  <c r="J165" i="37"/>
  <c r="L164" i="37"/>
  <c r="K164" i="37"/>
  <c r="J164" i="37"/>
  <c r="L163" i="37"/>
  <c r="J163" i="37"/>
  <c r="K163" i="37" s="1"/>
  <c r="J162" i="37"/>
  <c r="K162" i="37" s="1"/>
  <c r="L161" i="37"/>
  <c r="K161" i="37"/>
  <c r="J161" i="37"/>
  <c r="L160" i="37"/>
  <c r="J160" i="37"/>
  <c r="K160" i="37" s="1"/>
  <c r="L159" i="37"/>
  <c r="J159" i="37"/>
  <c r="K159" i="37" s="1"/>
  <c r="L158" i="37"/>
  <c r="K158" i="37"/>
  <c r="J158" i="37"/>
  <c r="L157" i="37"/>
  <c r="J157" i="37"/>
  <c r="K157" i="37" s="1"/>
  <c r="L156" i="37"/>
  <c r="J156" i="37"/>
  <c r="K156" i="37" s="1"/>
  <c r="J155" i="37"/>
  <c r="K155" i="37" s="1"/>
  <c r="L154" i="37"/>
  <c r="K154" i="37"/>
  <c r="J154" i="37"/>
  <c r="L153" i="37"/>
  <c r="J153" i="37"/>
  <c r="K153" i="37" s="1"/>
  <c r="L152" i="37"/>
  <c r="J152" i="37"/>
  <c r="K152" i="37" s="1"/>
  <c r="K151" i="37"/>
  <c r="J151" i="37"/>
  <c r="L150" i="37"/>
  <c r="J150" i="37"/>
  <c r="K150" i="37" s="1"/>
  <c r="J149" i="37"/>
  <c r="K149" i="37" s="1"/>
  <c r="L148" i="37"/>
  <c r="K148" i="37"/>
  <c r="J148" i="37"/>
  <c r="L147" i="37"/>
  <c r="J147" i="37"/>
  <c r="K147" i="37" s="1"/>
  <c r="J146" i="37"/>
  <c r="K146" i="37" s="1"/>
  <c r="L145" i="37"/>
  <c r="K145" i="37"/>
  <c r="J145" i="37"/>
  <c r="L144" i="37"/>
  <c r="J144" i="37"/>
  <c r="K144" i="37" s="1"/>
  <c r="L143" i="37"/>
  <c r="J143" i="37"/>
  <c r="K143" i="37" s="1"/>
  <c r="L142" i="37"/>
  <c r="K142" i="37"/>
  <c r="J142" i="37"/>
  <c r="L141" i="37"/>
  <c r="J141" i="37"/>
  <c r="K141" i="37" s="1"/>
  <c r="J140" i="37"/>
  <c r="K140" i="37" s="1"/>
  <c r="L139" i="37"/>
  <c r="J139" i="37"/>
  <c r="K139" i="37" s="1"/>
  <c r="L138" i="37"/>
  <c r="K138" i="37"/>
  <c r="J138" i="37"/>
  <c r="L137" i="37"/>
  <c r="J137" i="37"/>
  <c r="K137" i="37" s="1"/>
  <c r="L136" i="37"/>
  <c r="J136" i="37"/>
  <c r="K136" i="37" s="1"/>
  <c r="L135" i="37"/>
  <c r="J135" i="37"/>
  <c r="K135" i="37" s="1"/>
  <c r="L134" i="37"/>
  <c r="J134" i="37"/>
  <c r="K134" i="37" s="1"/>
  <c r="J133" i="37"/>
  <c r="K133" i="37" s="1"/>
  <c r="L132" i="37"/>
  <c r="J132" i="37"/>
  <c r="K132" i="37" s="1"/>
  <c r="L131" i="37"/>
  <c r="K131" i="37"/>
  <c r="J131" i="37"/>
  <c r="L130" i="37"/>
  <c r="J130" i="37"/>
  <c r="K130" i="37" s="1"/>
  <c r="L129" i="37"/>
  <c r="J129" i="37"/>
  <c r="K129" i="37" s="1"/>
  <c r="L128" i="37"/>
  <c r="K128" i="37"/>
  <c r="J128" i="37"/>
  <c r="J127" i="37"/>
  <c r="K127" i="37" s="1"/>
  <c r="L126" i="37"/>
  <c r="J126" i="37"/>
  <c r="K126" i="37" s="1"/>
  <c r="L125" i="37"/>
  <c r="J125" i="37"/>
  <c r="K125" i="37" s="1"/>
  <c r="K124" i="37"/>
  <c r="J124" i="37"/>
  <c r="L123" i="37"/>
  <c r="J123" i="37"/>
  <c r="K123" i="37" s="1"/>
  <c r="L122" i="37"/>
  <c r="J122" i="37"/>
  <c r="K122" i="37" s="1"/>
  <c r="L121" i="37"/>
  <c r="K121" i="37"/>
  <c r="J121" i="37"/>
  <c r="L120" i="37"/>
  <c r="J120" i="37"/>
  <c r="K120" i="37" s="1"/>
  <c r="L119" i="37"/>
  <c r="J119" i="37"/>
  <c r="K119" i="37" s="1"/>
  <c r="L118" i="37"/>
  <c r="J118" i="37"/>
  <c r="K118" i="37" s="1"/>
  <c r="L117" i="37"/>
  <c r="J117" i="37"/>
  <c r="K117" i="37" s="1"/>
  <c r="L116" i="37"/>
  <c r="J116" i="37"/>
  <c r="K116" i="37" s="1"/>
  <c r="L115" i="37"/>
  <c r="J115" i="37"/>
  <c r="K115" i="37" s="1"/>
  <c r="L114" i="37"/>
  <c r="J114" i="37"/>
  <c r="K114" i="37" s="1"/>
  <c r="L113" i="37"/>
  <c r="J113" i="37"/>
  <c r="K113" i="37" s="1"/>
  <c r="L112" i="37"/>
  <c r="J112" i="37"/>
  <c r="K112" i="37" s="1"/>
  <c r="J111" i="37"/>
  <c r="K111" i="37" s="1"/>
  <c r="L110" i="37"/>
  <c r="K110" i="37"/>
  <c r="J110" i="37"/>
  <c r="L109" i="37"/>
  <c r="J109" i="37"/>
  <c r="K109" i="37" s="1"/>
  <c r="L108" i="37"/>
  <c r="J108" i="37"/>
  <c r="K108" i="37" s="1"/>
  <c r="L107" i="37"/>
  <c r="J107" i="37"/>
  <c r="K107" i="37" s="1"/>
  <c r="J106" i="37"/>
  <c r="K106" i="37" s="1"/>
  <c r="L105" i="37"/>
  <c r="J105" i="37"/>
  <c r="K105" i="37" s="1"/>
  <c r="J104" i="37"/>
  <c r="K104" i="37" s="1"/>
  <c r="J103" i="37"/>
  <c r="K103" i="37" s="1"/>
  <c r="L102" i="37"/>
  <c r="J102" i="37"/>
  <c r="K102" i="37" s="1"/>
  <c r="L101" i="37"/>
  <c r="J101" i="37"/>
  <c r="K101" i="37" s="1"/>
  <c r="L100" i="37"/>
  <c r="J100" i="37"/>
  <c r="K100" i="37" s="1"/>
  <c r="J99" i="37"/>
  <c r="K99" i="37" s="1"/>
  <c r="L98" i="37"/>
  <c r="K98" i="37"/>
  <c r="J98" i="37"/>
  <c r="L97" i="37"/>
  <c r="J97" i="37"/>
  <c r="K97" i="37" s="1"/>
  <c r="L96" i="37"/>
  <c r="J96" i="37"/>
  <c r="K96" i="37" s="1"/>
  <c r="L95" i="37"/>
  <c r="K95" i="37"/>
  <c r="J95" i="37"/>
  <c r="L94" i="37"/>
  <c r="J94" i="37"/>
  <c r="K94" i="37" s="1"/>
  <c r="J93" i="37"/>
  <c r="K93" i="37" s="1"/>
  <c r="L92" i="37"/>
  <c r="J92" i="37"/>
  <c r="K92" i="37" s="1"/>
  <c r="L91" i="37"/>
  <c r="J91" i="37"/>
  <c r="K91" i="37" s="1"/>
  <c r="L90" i="37"/>
  <c r="J90" i="37"/>
  <c r="K90" i="37" s="1"/>
  <c r="L89" i="37"/>
  <c r="J89" i="37"/>
  <c r="K89" i="37" s="1"/>
  <c r="L88" i="37"/>
  <c r="J88" i="37"/>
  <c r="K88" i="37" s="1"/>
  <c r="L87" i="37"/>
  <c r="K87" i="37"/>
  <c r="J87" i="37"/>
  <c r="L86" i="37"/>
  <c r="J86" i="37"/>
  <c r="K86" i="37" s="1"/>
  <c r="L85" i="37"/>
  <c r="J85" i="37"/>
  <c r="K85" i="37" s="1"/>
  <c r="L84" i="37"/>
  <c r="J84" i="37"/>
  <c r="K84" i="37" s="1"/>
  <c r="L83" i="37"/>
  <c r="J83" i="37"/>
  <c r="K83" i="37" s="1"/>
  <c r="L82" i="37"/>
  <c r="J82" i="37"/>
  <c r="K82" i="37" s="1"/>
  <c r="L81" i="37"/>
  <c r="J81" i="37"/>
  <c r="K81" i="37" s="1"/>
  <c r="L80" i="37"/>
  <c r="J80" i="37"/>
  <c r="K80" i="37" s="1"/>
  <c r="L79" i="37"/>
  <c r="K79" i="37"/>
  <c r="J79" i="37"/>
  <c r="L78" i="37"/>
  <c r="J78" i="37"/>
  <c r="K78" i="37" s="1"/>
  <c r="L77" i="37"/>
  <c r="J77" i="37"/>
  <c r="K77" i="37" s="1"/>
  <c r="L76" i="37"/>
  <c r="J76" i="37"/>
  <c r="K76" i="37" s="1"/>
  <c r="J75" i="37"/>
  <c r="K75" i="37" s="1"/>
  <c r="L74" i="37"/>
  <c r="J74" i="37"/>
  <c r="K74" i="37" s="1"/>
  <c r="L73" i="37"/>
  <c r="J73" i="37"/>
  <c r="K73" i="37" s="1"/>
  <c r="L72" i="37"/>
  <c r="K72" i="37"/>
  <c r="J72" i="37"/>
  <c r="L71" i="37"/>
  <c r="J71" i="37"/>
  <c r="K71" i="37" s="1"/>
  <c r="L70" i="37"/>
  <c r="J70" i="37"/>
  <c r="K70" i="37" s="1"/>
  <c r="L69" i="37"/>
  <c r="J69" i="37"/>
  <c r="K69" i="37" s="1"/>
  <c r="L68" i="37"/>
  <c r="J68" i="37"/>
  <c r="K68" i="37" s="1"/>
  <c r="J67" i="37"/>
  <c r="K67" i="37" s="1"/>
  <c r="J66" i="37"/>
  <c r="K66" i="37" s="1"/>
  <c r="L65" i="37"/>
  <c r="K65" i="37"/>
  <c r="J65" i="37"/>
  <c r="L64" i="37"/>
  <c r="J64" i="37"/>
  <c r="K64" i="37" s="1"/>
  <c r="K63" i="37"/>
  <c r="J63" i="37"/>
  <c r="J62" i="37"/>
  <c r="K62" i="37" s="1"/>
  <c r="L61" i="37"/>
  <c r="J61" i="37"/>
  <c r="K61" i="37" s="1"/>
  <c r="L60" i="37"/>
  <c r="J60" i="37"/>
  <c r="K60" i="37" s="1"/>
  <c r="J59" i="37"/>
  <c r="K59" i="37" s="1"/>
  <c r="L58" i="37"/>
  <c r="J58" i="37"/>
  <c r="K58" i="37" s="1"/>
  <c r="L57" i="37"/>
  <c r="K57" i="37"/>
  <c r="J57" i="37"/>
  <c r="L56" i="37"/>
  <c r="J56" i="37"/>
  <c r="K56" i="37" s="1"/>
  <c r="J55" i="37"/>
  <c r="K55" i="37" s="1"/>
  <c r="L54" i="37"/>
  <c r="J54" i="37"/>
  <c r="K54" i="37" s="1"/>
  <c r="J53" i="37"/>
  <c r="K53" i="37" s="1"/>
  <c r="L52" i="37"/>
  <c r="J52" i="37"/>
  <c r="K52" i="37" s="1"/>
  <c r="L51" i="37"/>
  <c r="K51" i="37"/>
  <c r="J51" i="37"/>
  <c r="J50" i="37"/>
  <c r="K50" i="37" s="1"/>
  <c r="L49" i="37"/>
  <c r="J49" i="37"/>
  <c r="K49" i="37" s="1"/>
  <c r="L48" i="37"/>
  <c r="J48" i="37"/>
  <c r="K48" i="37" s="1"/>
  <c r="L47" i="37"/>
  <c r="J47" i="37"/>
  <c r="K47" i="37" s="1"/>
  <c r="L46" i="37"/>
  <c r="J46" i="37"/>
  <c r="K46" i="37" s="1"/>
  <c r="L45" i="37"/>
  <c r="J45" i="37"/>
  <c r="K45" i="37" s="1"/>
  <c r="L44" i="37"/>
  <c r="K44" i="37"/>
  <c r="J44" i="37"/>
  <c r="L43" i="37"/>
  <c r="K43" i="37"/>
  <c r="J43" i="37"/>
  <c r="J42" i="37"/>
  <c r="K42" i="37" s="1"/>
  <c r="L41" i="37"/>
  <c r="K41" i="37"/>
  <c r="J41" i="37"/>
  <c r="L40" i="37"/>
  <c r="J40" i="37"/>
  <c r="K40" i="37" s="1"/>
  <c r="J39" i="37"/>
  <c r="K39" i="37" s="1"/>
  <c r="L38" i="37"/>
  <c r="J38" i="37"/>
  <c r="K38" i="37" s="1"/>
  <c r="L37" i="37"/>
  <c r="K37" i="37"/>
  <c r="J37" i="37"/>
  <c r="L36" i="37"/>
  <c r="J36" i="37"/>
  <c r="K36" i="37" s="1"/>
  <c r="L35" i="37"/>
  <c r="J35" i="37"/>
  <c r="K35" i="37" s="1"/>
  <c r="L34" i="37"/>
  <c r="K34" i="37"/>
  <c r="J34" i="37"/>
  <c r="J33" i="37"/>
  <c r="K33" i="37" s="1"/>
  <c r="L32" i="37"/>
  <c r="J32" i="37"/>
  <c r="K32" i="37" s="1"/>
  <c r="J31" i="37"/>
  <c r="K31" i="37" s="1"/>
  <c r="L30" i="37"/>
  <c r="J30" i="37"/>
  <c r="K30" i="37" s="1"/>
  <c r="J29" i="37"/>
  <c r="K29" i="37" s="1"/>
  <c r="J28" i="37"/>
  <c r="K28" i="37" s="1"/>
  <c r="L27" i="37"/>
  <c r="J27" i="37"/>
  <c r="K27" i="37" s="1"/>
  <c r="L26" i="37"/>
  <c r="J26" i="37"/>
  <c r="K26" i="37" s="1"/>
  <c r="K25" i="37"/>
  <c r="J25" i="37"/>
  <c r="J24" i="37"/>
  <c r="K24" i="37" s="1"/>
  <c r="J23" i="37"/>
  <c r="K23" i="37" s="1"/>
  <c r="L22" i="37"/>
  <c r="J22" i="37"/>
  <c r="K22" i="37" s="1"/>
  <c r="L21" i="37"/>
  <c r="J21" i="37"/>
  <c r="K21" i="37" s="1"/>
  <c r="L20" i="37"/>
  <c r="J20" i="37"/>
  <c r="K20" i="37" s="1"/>
  <c r="J19" i="37"/>
  <c r="K19" i="37" s="1"/>
  <c r="J18" i="37"/>
  <c r="K18" i="37" s="1"/>
  <c r="J17" i="37"/>
  <c r="K17" i="37" s="1"/>
  <c r="L16" i="37"/>
  <c r="J16" i="37"/>
  <c r="K16" i="37" s="1"/>
  <c r="K15" i="37"/>
  <c r="J15" i="37"/>
  <c r="L14" i="37"/>
  <c r="J14" i="37"/>
  <c r="K14" i="37" s="1"/>
  <c r="L13" i="37"/>
  <c r="J13" i="37"/>
  <c r="K13" i="37" s="1"/>
  <c r="L12" i="37"/>
  <c r="J12" i="37"/>
  <c r="K12" i="37" s="1"/>
  <c r="L11" i="37"/>
  <c r="J11" i="37"/>
  <c r="K11" i="37" s="1"/>
  <c r="L10" i="37"/>
  <c r="J10" i="37"/>
  <c r="K10" i="37" s="1"/>
  <c r="L9" i="37"/>
  <c r="J9" i="37"/>
  <c r="K9" i="37" s="1"/>
  <c r="J8" i="37"/>
  <c r="K8" i="37" s="1"/>
  <c r="L7" i="37"/>
  <c r="J7" i="37"/>
  <c r="K7" i="37" s="1"/>
  <c r="L6" i="37"/>
  <c r="J6" i="37"/>
  <c r="K6" i="37" s="1"/>
  <c r="L5" i="37"/>
  <c r="J5" i="37"/>
  <c r="K5" i="37" s="1"/>
  <c r="L4" i="37"/>
  <c r="K4" i="37"/>
  <c r="J4" i="37"/>
  <c r="I145" i="29" l="1"/>
  <c r="K52" i="29"/>
  <c r="H2" i="29"/>
  <c r="G2" i="29"/>
  <c r="K7" i="29"/>
  <c r="J359" i="37"/>
  <c r="K359" i="37" s="1"/>
  <c r="D91" i="1" l="1"/>
  <c r="S77" i="1"/>
  <c r="S63" i="1"/>
  <c r="U63" i="1"/>
  <c r="V63" i="1" s="1"/>
  <c r="T63" i="1"/>
  <c r="G63" i="1"/>
  <c r="I63" i="1"/>
  <c r="K63" i="1" s="1"/>
  <c r="H63" i="1"/>
  <c r="P54" i="1"/>
  <c r="D54" i="1"/>
  <c r="S45" i="1"/>
  <c r="P44" i="1"/>
  <c r="G45" i="1"/>
  <c r="D44" i="1"/>
  <c r="G37" i="1"/>
  <c r="S33" i="1"/>
  <c r="U33" i="1"/>
  <c r="W33" i="1" s="1"/>
  <c r="T33" i="1"/>
  <c r="V33" i="1" s="1"/>
  <c r="P33" i="1"/>
  <c r="G33" i="1"/>
  <c r="I33" i="1"/>
  <c r="K33" i="1" s="1"/>
  <c r="H33" i="1"/>
  <c r="J33" i="1" s="1"/>
  <c r="D33" i="1"/>
  <c r="G5" i="1"/>
  <c r="G6" i="1"/>
  <c r="G7" i="1"/>
  <c r="G4" i="1"/>
  <c r="H6" i="1"/>
  <c r="W63" i="1" l="1"/>
  <c r="J63" i="1"/>
  <c r="U98" i="39" l="1"/>
  <c r="T98" i="39"/>
  <c r="I14" i="39" l="1"/>
  <c r="D9" i="39" l="1"/>
  <c r="H4" i="35" l="1"/>
  <c r="E4" i="35"/>
  <c r="F4" i="35"/>
  <c r="G4" i="35" s="1"/>
  <c r="I4" i="35" l="1"/>
  <c r="J4" i="35" s="1"/>
  <c r="G19" i="39"/>
  <c r="R99" i="39" l="1"/>
  <c r="P99" i="39"/>
  <c r="O99" i="39"/>
  <c r="G99" i="39"/>
  <c r="E99" i="39"/>
  <c r="D99" i="39"/>
  <c r="I98" i="39"/>
  <c r="J98" i="39" s="1"/>
  <c r="I97" i="39"/>
  <c r="J97" i="39" s="1"/>
  <c r="I96" i="39"/>
  <c r="J96" i="39" s="1"/>
  <c r="R93" i="39"/>
  <c r="P93" i="39"/>
  <c r="O93" i="39"/>
  <c r="G93" i="39"/>
  <c r="E93" i="39"/>
  <c r="D93" i="39"/>
  <c r="T92" i="39"/>
  <c r="U92" i="39" s="1"/>
  <c r="I92" i="39"/>
  <c r="J92" i="39" s="1"/>
  <c r="T91" i="39"/>
  <c r="I91" i="39"/>
  <c r="R88" i="39"/>
  <c r="P88" i="39"/>
  <c r="O88" i="39"/>
  <c r="G88" i="39"/>
  <c r="E88" i="39"/>
  <c r="D88" i="39"/>
  <c r="T87" i="39"/>
  <c r="U87" i="39" s="1"/>
  <c r="I87" i="39"/>
  <c r="J87" i="39" s="1"/>
  <c r="T86" i="39"/>
  <c r="T88" i="39" s="1"/>
  <c r="I86" i="39"/>
  <c r="R83" i="39"/>
  <c r="P83" i="39"/>
  <c r="O83" i="39"/>
  <c r="G83" i="39"/>
  <c r="E83" i="39"/>
  <c r="D83" i="39"/>
  <c r="T82" i="39"/>
  <c r="I82" i="39"/>
  <c r="T81" i="39"/>
  <c r="U81" i="39" s="1"/>
  <c r="I81" i="39"/>
  <c r="J81" i="39" s="1"/>
  <c r="T80" i="39"/>
  <c r="U80" i="39" s="1"/>
  <c r="I80" i="39"/>
  <c r="J80" i="39" s="1"/>
  <c r="T79" i="39"/>
  <c r="U79" i="39" s="1"/>
  <c r="I79" i="39"/>
  <c r="J79" i="39" s="1"/>
  <c r="T78" i="39"/>
  <c r="U78" i="39" s="1"/>
  <c r="I78" i="39"/>
  <c r="J78" i="39" s="1"/>
  <c r="T77" i="39"/>
  <c r="U77" i="39" s="1"/>
  <c r="I77" i="39"/>
  <c r="J77" i="39" s="1"/>
  <c r="T76" i="39"/>
  <c r="I76" i="39"/>
  <c r="T73" i="39"/>
  <c r="U73" i="39" s="1"/>
  <c r="I73" i="39"/>
  <c r="J73" i="39" s="1"/>
  <c r="R70" i="39"/>
  <c r="P70" i="39"/>
  <c r="O70" i="39"/>
  <c r="G70" i="39"/>
  <c r="E70" i="39"/>
  <c r="D70" i="39"/>
  <c r="T69" i="39"/>
  <c r="U69" i="39" s="1"/>
  <c r="I69" i="39"/>
  <c r="J69" i="39" s="1"/>
  <c r="T68" i="39"/>
  <c r="U68" i="39" s="1"/>
  <c r="I68" i="39"/>
  <c r="J68" i="39" s="1"/>
  <c r="T67" i="39"/>
  <c r="U67" i="39" s="1"/>
  <c r="I67" i="39"/>
  <c r="J67" i="39" s="1"/>
  <c r="T66" i="39"/>
  <c r="U66" i="39" s="1"/>
  <c r="I66" i="39"/>
  <c r="J66" i="39" s="1"/>
  <c r="T65" i="39"/>
  <c r="U65" i="39" s="1"/>
  <c r="I65" i="39"/>
  <c r="J65" i="39" s="1"/>
  <c r="T64" i="39"/>
  <c r="U64" i="39" s="1"/>
  <c r="I64" i="39"/>
  <c r="J64" i="39" s="1"/>
  <c r="T63" i="39"/>
  <c r="U63" i="39" s="1"/>
  <c r="I63" i="39"/>
  <c r="J63" i="39" s="1"/>
  <c r="T62" i="39"/>
  <c r="U62" i="39" s="1"/>
  <c r="I62" i="39"/>
  <c r="R59" i="39"/>
  <c r="P59" i="39"/>
  <c r="O59" i="39"/>
  <c r="G59" i="39"/>
  <c r="E59" i="39"/>
  <c r="D59" i="39"/>
  <c r="F59" i="39" s="1"/>
  <c r="T58" i="39"/>
  <c r="U58" i="39" s="1"/>
  <c r="I58" i="39"/>
  <c r="J58" i="39" s="1"/>
  <c r="T57" i="39"/>
  <c r="U57" i="39" s="1"/>
  <c r="I57" i="39"/>
  <c r="J57" i="39" s="1"/>
  <c r="T56" i="39"/>
  <c r="U56" i="39" s="1"/>
  <c r="I56" i="39"/>
  <c r="J56" i="39" s="1"/>
  <c r="T55" i="39"/>
  <c r="U55" i="39" s="1"/>
  <c r="I55" i="39"/>
  <c r="J55" i="39" s="1"/>
  <c r="U54" i="39"/>
  <c r="T54" i="39"/>
  <c r="I54" i="39"/>
  <c r="J54" i="39" s="1"/>
  <c r="T53" i="39"/>
  <c r="U53" i="39" s="1"/>
  <c r="I53" i="39"/>
  <c r="J53" i="39" s="1"/>
  <c r="T52" i="39"/>
  <c r="U52" i="39" s="1"/>
  <c r="I52" i="39"/>
  <c r="J52" i="39" s="1"/>
  <c r="T51" i="39"/>
  <c r="U51" i="39" s="1"/>
  <c r="I51" i="39"/>
  <c r="J51" i="39" s="1"/>
  <c r="T50" i="39"/>
  <c r="U50" i="39" s="1"/>
  <c r="I50" i="39"/>
  <c r="J50" i="39" s="1"/>
  <c r="T49" i="39"/>
  <c r="U49" i="39" s="1"/>
  <c r="I49" i="39"/>
  <c r="J49" i="39" s="1"/>
  <c r="T48" i="39"/>
  <c r="U48" i="39" s="1"/>
  <c r="I48" i="39"/>
  <c r="J48" i="39" s="1"/>
  <c r="U47" i="39"/>
  <c r="T47" i="39"/>
  <c r="I47" i="39"/>
  <c r="J47" i="39" s="1"/>
  <c r="R44" i="39"/>
  <c r="P44" i="39"/>
  <c r="O44" i="39"/>
  <c r="G44" i="39"/>
  <c r="E44" i="39"/>
  <c r="D44" i="39"/>
  <c r="T43" i="39"/>
  <c r="U43" i="39" s="1"/>
  <c r="I43" i="39"/>
  <c r="J43" i="39" s="1"/>
  <c r="T42" i="39"/>
  <c r="U42" i="39" s="1"/>
  <c r="I42" i="39"/>
  <c r="J42" i="39" s="1"/>
  <c r="T41" i="39"/>
  <c r="U41" i="39" s="1"/>
  <c r="I41" i="39"/>
  <c r="J41" i="39" s="1"/>
  <c r="U40" i="39"/>
  <c r="T40" i="39"/>
  <c r="I40" i="39"/>
  <c r="J40" i="39" s="1"/>
  <c r="T39" i="39"/>
  <c r="U39" i="39" s="1"/>
  <c r="I39" i="39"/>
  <c r="J39" i="39" s="1"/>
  <c r="T38" i="39"/>
  <c r="U38" i="39" s="1"/>
  <c r="I38" i="39"/>
  <c r="J38" i="39" s="1"/>
  <c r="T37" i="39"/>
  <c r="U37" i="39" s="1"/>
  <c r="I37" i="39"/>
  <c r="J37" i="39" s="1"/>
  <c r="R34" i="39"/>
  <c r="P34" i="39"/>
  <c r="O34" i="39"/>
  <c r="G34" i="39"/>
  <c r="E34" i="39"/>
  <c r="D34" i="39"/>
  <c r="T33" i="39"/>
  <c r="U33" i="39" s="1"/>
  <c r="I33" i="39"/>
  <c r="J33" i="39" s="1"/>
  <c r="T32" i="39"/>
  <c r="U32" i="39" s="1"/>
  <c r="I32" i="39"/>
  <c r="J32" i="39" s="1"/>
  <c r="T31" i="39"/>
  <c r="U31" i="39" s="1"/>
  <c r="I31" i="39"/>
  <c r="J31" i="39" s="1"/>
  <c r="T30" i="39"/>
  <c r="U30" i="39" s="1"/>
  <c r="I30" i="39"/>
  <c r="J30" i="39" s="1"/>
  <c r="T29" i="39"/>
  <c r="U29" i="39" s="1"/>
  <c r="I29" i="39"/>
  <c r="J29" i="39" s="1"/>
  <c r="U28" i="39"/>
  <c r="T28" i="39"/>
  <c r="I28" i="39"/>
  <c r="J28" i="39" s="1"/>
  <c r="T27" i="39"/>
  <c r="U27" i="39" s="1"/>
  <c r="I27" i="39"/>
  <c r="J27" i="39" s="1"/>
  <c r="T26" i="39"/>
  <c r="U26" i="39" s="1"/>
  <c r="I26" i="39"/>
  <c r="J26" i="39" s="1"/>
  <c r="T25" i="39"/>
  <c r="I25" i="39"/>
  <c r="T22" i="39"/>
  <c r="U22" i="39" s="1"/>
  <c r="I22" i="39"/>
  <c r="R19" i="39"/>
  <c r="P19" i="39"/>
  <c r="O19" i="39"/>
  <c r="E19" i="39"/>
  <c r="D19" i="39"/>
  <c r="T18" i="39"/>
  <c r="U18" i="39" s="1"/>
  <c r="I18" i="39"/>
  <c r="J18" i="39" s="1"/>
  <c r="U17" i="39"/>
  <c r="T17" i="39"/>
  <c r="I17" i="39"/>
  <c r="J17" i="39" s="1"/>
  <c r="T16" i="39"/>
  <c r="U16" i="39" s="1"/>
  <c r="I16" i="39"/>
  <c r="J16" i="39" s="1"/>
  <c r="T15" i="39"/>
  <c r="U15" i="39" s="1"/>
  <c r="I15" i="39"/>
  <c r="J15" i="39" s="1"/>
  <c r="T14" i="39"/>
  <c r="U14" i="39" s="1"/>
  <c r="J14" i="39"/>
  <c r="T13" i="39"/>
  <c r="U13" i="39" s="1"/>
  <c r="I13" i="39"/>
  <c r="J13" i="39" s="1"/>
  <c r="T12" i="39"/>
  <c r="I12" i="39"/>
  <c r="R9" i="39"/>
  <c r="P9" i="39"/>
  <c r="O9" i="39"/>
  <c r="G9" i="39"/>
  <c r="E9" i="39"/>
  <c r="F9" i="39" s="1"/>
  <c r="T8" i="39"/>
  <c r="U8" i="39" s="1"/>
  <c r="I8" i="39"/>
  <c r="J8" i="39" s="1"/>
  <c r="T7" i="39"/>
  <c r="U7" i="39" s="1"/>
  <c r="I7" i="39"/>
  <c r="J7" i="39" s="1"/>
  <c r="T6" i="39"/>
  <c r="U6" i="39" s="1"/>
  <c r="I6" i="39"/>
  <c r="J6" i="39" s="1"/>
  <c r="T5" i="39"/>
  <c r="U5" i="39" s="1"/>
  <c r="I5" i="39"/>
  <c r="J5" i="39" s="1"/>
  <c r="T4" i="39"/>
  <c r="T93" i="39" l="1"/>
  <c r="U93" i="39"/>
  <c r="T83" i="39"/>
  <c r="S83" i="39"/>
  <c r="U83" i="39"/>
  <c r="Q19" i="39"/>
  <c r="H99" i="39"/>
  <c r="H98" i="39"/>
  <c r="I34" i="39"/>
  <c r="H34" i="39"/>
  <c r="T34" i="39"/>
  <c r="U34" i="39" s="1"/>
  <c r="I44" i="39"/>
  <c r="J44" i="39" s="1"/>
  <c r="I93" i="39"/>
  <c r="T9" i="39"/>
  <c r="U9" i="39" s="1"/>
  <c r="T19" i="39"/>
  <c r="U19" i="39" s="1"/>
  <c r="U25" i="39"/>
  <c r="S34" i="39"/>
  <c r="T44" i="39"/>
  <c r="U44" i="39" s="1"/>
  <c r="T59" i="39"/>
  <c r="U59" i="39" s="1"/>
  <c r="J91" i="39"/>
  <c r="Q93" i="39"/>
  <c r="U4" i="39"/>
  <c r="I83" i="39"/>
  <c r="J83" i="39" s="1"/>
  <c r="I88" i="39"/>
  <c r="J88" i="39" s="1"/>
  <c r="H88" i="39"/>
  <c r="Q99" i="39"/>
  <c r="I9" i="39"/>
  <c r="J9" i="39" s="1"/>
  <c r="I19" i="39"/>
  <c r="I70" i="39"/>
  <c r="H70" i="39"/>
  <c r="I99" i="39"/>
  <c r="J99" i="39" s="1"/>
  <c r="U12" i="39"/>
  <c r="T70" i="39"/>
  <c r="U70" i="39" s="1"/>
  <c r="U91" i="39"/>
  <c r="S99" i="39"/>
  <c r="I59" i="39"/>
  <c r="J59" i="39" s="1"/>
  <c r="S19" i="39"/>
  <c r="J25" i="39"/>
  <c r="Q44" i="39"/>
  <c r="S70" i="39"/>
  <c r="H83" i="39"/>
  <c r="H93" i="39"/>
  <c r="H19" i="39"/>
  <c r="J19" i="39"/>
  <c r="H9" i="39"/>
  <c r="J12" i="39"/>
  <c r="J22" i="39"/>
  <c r="Q34" i="39"/>
  <c r="H44" i="39"/>
  <c r="F44" i="39"/>
  <c r="S44" i="39"/>
  <c r="H59" i="39"/>
  <c r="J62" i="39"/>
  <c r="U76" i="39"/>
  <c r="J86" i="39"/>
  <c r="Q70" i="39"/>
  <c r="Q83" i="39"/>
  <c r="F88" i="39"/>
  <c r="F99" i="39"/>
  <c r="J76" i="39"/>
  <c r="U86" i="39"/>
  <c r="S93" i="39"/>
  <c r="U88" i="39"/>
  <c r="S59" i="39"/>
  <c r="S88" i="39"/>
  <c r="F19" i="39"/>
  <c r="F34" i="39"/>
  <c r="J34" i="39"/>
  <c r="F70" i="39"/>
  <c r="J70" i="39"/>
  <c r="F83" i="39"/>
  <c r="F93" i="39"/>
  <c r="J93" i="39"/>
  <c r="S9" i="39"/>
  <c r="Q9" i="39"/>
  <c r="Q59" i="39"/>
  <c r="Q88" i="39"/>
  <c r="T99" i="39" l="1"/>
  <c r="U99" i="39" s="1"/>
  <c r="E96" i="33" l="1"/>
  <c r="F96" i="33" s="1"/>
  <c r="G95" i="33"/>
  <c r="E95" i="33"/>
  <c r="F95" i="33" s="1"/>
  <c r="G94" i="33"/>
  <c r="E94" i="33"/>
  <c r="F94" i="33" s="1"/>
  <c r="E93" i="33"/>
  <c r="F93" i="33" s="1"/>
  <c r="E92" i="33"/>
  <c r="F92" i="33" s="1"/>
  <c r="G91" i="33"/>
  <c r="E91" i="33"/>
  <c r="F91" i="33" s="1"/>
  <c r="E90" i="33"/>
  <c r="F90" i="33" s="1"/>
  <c r="E89" i="33"/>
  <c r="F89" i="33" s="1"/>
  <c r="E88" i="33"/>
  <c r="F88" i="33" s="1"/>
  <c r="E87" i="33"/>
  <c r="F87" i="33" s="1"/>
  <c r="E86" i="33"/>
  <c r="F86" i="33" s="1"/>
  <c r="E85" i="33"/>
  <c r="F85" i="33" s="1"/>
  <c r="E84" i="33"/>
  <c r="F84" i="33" s="1"/>
  <c r="E83" i="33"/>
  <c r="F83" i="33" s="1"/>
  <c r="E82" i="33"/>
  <c r="F82" i="33" s="1"/>
  <c r="E81" i="33"/>
  <c r="F81" i="33" s="1"/>
  <c r="G16" i="33"/>
  <c r="E16" i="33"/>
  <c r="F16" i="33" s="1"/>
  <c r="E15" i="33"/>
  <c r="F15" i="33" s="1"/>
  <c r="G14" i="33"/>
  <c r="E14" i="33"/>
  <c r="F14" i="33" s="1"/>
  <c r="G13" i="33"/>
  <c r="E13" i="33"/>
  <c r="F13" i="33" s="1"/>
  <c r="G12" i="33"/>
  <c r="E12" i="33"/>
  <c r="F12" i="33" s="1"/>
  <c r="E11" i="33"/>
  <c r="F11" i="33" s="1"/>
  <c r="E10" i="33"/>
  <c r="F10" i="33" s="1"/>
  <c r="E9" i="33"/>
  <c r="F9" i="33" s="1"/>
  <c r="E8" i="33"/>
  <c r="F8" i="33" s="1"/>
  <c r="E7" i="33"/>
  <c r="F7" i="33" s="1"/>
  <c r="E6" i="33"/>
  <c r="F6" i="33" s="1"/>
  <c r="E5" i="33"/>
  <c r="F5" i="33" s="1"/>
  <c r="E4" i="33"/>
  <c r="F4" i="33" s="1"/>
  <c r="G3" i="33"/>
  <c r="E3" i="33"/>
  <c r="F3" i="33" s="1"/>
  <c r="G90" i="32"/>
  <c r="E90" i="32"/>
  <c r="F90" i="32" s="1"/>
  <c r="G89" i="32"/>
  <c r="E89" i="32"/>
  <c r="F89" i="32" s="1"/>
  <c r="E88" i="32"/>
  <c r="F88" i="32" s="1"/>
  <c r="G87" i="32"/>
  <c r="E87" i="32"/>
  <c r="F87" i="32" s="1"/>
  <c r="G86" i="32"/>
  <c r="E86" i="32"/>
  <c r="F86" i="32" s="1"/>
  <c r="G85" i="32"/>
  <c r="E85" i="32"/>
  <c r="F85" i="32" s="1"/>
  <c r="G84" i="32"/>
  <c r="E84" i="32"/>
  <c r="F84" i="32" s="1"/>
  <c r="G83" i="32"/>
  <c r="E83" i="32"/>
  <c r="F83" i="32" s="1"/>
  <c r="G82" i="32"/>
  <c r="E82" i="32"/>
  <c r="F82" i="32" s="1"/>
  <c r="G81" i="32"/>
  <c r="E81" i="32"/>
  <c r="F81" i="32" s="1"/>
  <c r="G80" i="32"/>
  <c r="E80" i="32"/>
  <c r="F80" i="32" s="1"/>
  <c r="E78" i="32"/>
  <c r="F78" i="32" s="1"/>
  <c r="G23" i="32"/>
  <c r="E23" i="32"/>
  <c r="F23" i="32" s="1"/>
  <c r="G22" i="32"/>
  <c r="E22" i="32"/>
  <c r="F22" i="32" s="1"/>
  <c r="G21" i="32"/>
  <c r="E21" i="32"/>
  <c r="F21" i="32" s="1"/>
  <c r="G20" i="32"/>
  <c r="E20" i="32"/>
  <c r="F20" i="32" s="1"/>
  <c r="G19" i="32"/>
  <c r="E19" i="32"/>
  <c r="F19" i="32" s="1"/>
  <c r="E18" i="32"/>
  <c r="F18" i="32" s="1"/>
  <c r="G17" i="32"/>
  <c r="E17" i="32"/>
  <c r="F17" i="32" s="1"/>
  <c r="E16" i="32"/>
  <c r="F16" i="32" s="1"/>
  <c r="E15" i="32"/>
  <c r="F15" i="32" s="1"/>
  <c r="G13" i="32"/>
  <c r="E13" i="32"/>
  <c r="F13" i="32" s="1"/>
  <c r="E12" i="32"/>
  <c r="F12" i="32" s="1"/>
  <c r="E11" i="32"/>
  <c r="F11" i="32" s="1"/>
  <c r="G10" i="32"/>
  <c r="E10" i="32"/>
  <c r="F10" i="32" s="1"/>
  <c r="E9" i="32"/>
  <c r="F9" i="32" s="1"/>
  <c r="G8" i="32"/>
  <c r="E8" i="32"/>
  <c r="F8" i="32" s="1"/>
  <c r="E7" i="32"/>
  <c r="F7" i="32" s="1"/>
  <c r="G6" i="32"/>
  <c r="E6" i="32"/>
  <c r="F6" i="32" s="1"/>
  <c r="G5" i="32"/>
  <c r="E5" i="32"/>
  <c r="F5" i="32" s="1"/>
  <c r="G3" i="32"/>
  <c r="E3" i="32"/>
  <c r="F3" i="32" s="1"/>
  <c r="E4" i="32" l="1"/>
  <c r="F4" i="32" s="1"/>
  <c r="E14" i="32"/>
  <c r="F14" i="32" s="1"/>
  <c r="G4" i="32"/>
  <c r="M140" i="29"/>
  <c r="M139" i="29"/>
  <c r="M138" i="29"/>
  <c r="M129" i="29"/>
  <c r="K144" i="29"/>
  <c r="L144" i="29" s="1"/>
  <c r="K143" i="29"/>
  <c r="L143" i="29" s="1"/>
  <c r="K142" i="29"/>
  <c r="L142" i="29" s="1"/>
  <c r="K141" i="29"/>
  <c r="L141" i="29" s="1"/>
  <c r="K140" i="29"/>
  <c r="L140" i="29" s="1"/>
  <c r="K139" i="29"/>
  <c r="L139" i="29" s="1"/>
  <c r="K138" i="29"/>
  <c r="L138" i="29" s="1"/>
  <c r="K137" i="29"/>
  <c r="L137" i="29" s="1"/>
  <c r="K136" i="29"/>
  <c r="L136" i="29" s="1"/>
  <c r="M134" i="29"/>
  <c r="K130" i="29"/>
  <c r="L130" i="29" s="1"/>
  <c r="K129" i="29"/>
  <c r="L129" i="29" s="1"/>
  <c r="K128" i="29"/>
  <c r="L128" i="29" s="1"/>
  <c r="K127" i="29"/>
  <c r="L127" i="29" s="1"/>
  <c r="K126" i="29"/>
  <c r="L126" i="29" s="1"/>
  <c r="M125" i="29"/>
  <c r="K125" i="29"/>
  <c r="L125" i="29" s="1"/>
  <c r="M124" i="29"/>
  <c r="K124" i="29"/>
  <c r="L124" i="29" s="1"/>
  <c r="K123" i="29"/>
  <c r="L123" i="29" s="1"/>
  <c r="K122" i="29"/>
  <c r="L122" i="29" s="1"/>
  <c r="M121" i="29"/>
  <c r="K121" i="29"/>
  <c r="L121" i="29" s="1"/>
  <c r="M120" i="29"/>
  <c r="K120" i="29"/>
  <c r="L120" i="29" s="1"/>
  <c r="K119" i="29"/>
  <c r="L119" i="29" s="1"/>
  <c r="K118" i="29"/>
  <c r="L118" i="29" s="1"/>
  <c r="M117" i="29"/>
  <c r="K117" i="29"/>
  <c r="L117" i="29" s="1"/>
  <c r="M116" i="29"/>
  <c r="K116" i="29"/>
  <c r="L116" i="29" s="1"/>
  <c r="M115" i="29"/>
  <c r="K115" i="29"/>
  <c r="L115" i="29" s="1"/>
  <c r="K114" i="29"/>
  <c r="L114" i="29" s="1"/>
  <c r="M113" i="29"/>
  <c r="K113" i="29"/>
  <c r="L113" i="29" s="1"/>
  <c r="M112" i="29"/>
  <c r="K112" i="29"/>
  <c r="L112" i="29" s="1"/>
  <c r="K111" i="29"/>
  <c r="L111" i="29" s="1"/>
  <c r="M110" i="29"/>
  <c r="K110" i="29"/>
  <c r="L110" i="29" s="1"/>
  <c r="M109" i="29"/>
  <c r="K109" i="29"/>
  <c r="L109" i="29" s="1"/>
  <c r="M108" i="29"/>
  <c r="K108" i="29"/>
  <c r="L108" i="29" s="1"/>
  <c r="K107" i="29"/>
  <c r="L107" i="29" s="1"/>
  <c r="K106" i="29"/>
  <c r="L106" i="29" s="1"/>
  <c r="M105" i="29"/>
  <c r="K105" i="29"/>
  <c r="L105" i="29" s="1"/>
  <c r="K104" i="29"/>
  <c r="L104" i="29" s="1"/>
  <c r="K103" i="29"/>
  <c r="L103" i="29" s="1"/>
  <c r="M102" i="29"/>
  <c r="K102" i="29"/>
  <c r="L102" i="29" s="1"/>
  <c r="K101" i="29"/>
  <c r="L101" i="29" s="1"/>
  <c r="M100" i="29"/>
  <c r="K100" i="29"/>
  <c r="L100" i="29" s="1"/>
  <c r="M99" i="29"/>
  <c r="K99" i="29"/>
  <c r="L99" i="29" s="1"/>
  <c r="M98" i="29"/>
  <c r="K98" i="29"/>
  <c r="L98" i="29" s="1"/>
  <c r="K97" i="29"/>
  <c r="L97" i="29" s="1"/>
  <c r="K96" i="29"/>
  <c r="L96" i="29" s="1"/>
  <c r="K95" i="29"/>
  <c r="L95" i="29" s="1"/>
  <c r="M94" i="29"/>
  <c r="K94" i="29"/>
  <c r="L94" i="29" s="1"/>
  <c r="K93" i="29"/>
  <c r="L93" i="29" s="1"/>
  <c r="M92" i="29"/>
  <c r="K92" i="29"/>
  <c r="L92" i="29" s="1"/>
  <c r="M91" i="29"/>
  <c r="K91" i="29"/>
  <c r="L91" i="29" s="1"/>
  <c r="K90" i="29"/>
  <c r="L90" i="29" s="1"/>
  <c r="M89" i="29"/>
  <c r="K89" i="29"/>
  <c r="L89" i="29" s="1"/>
  <c r="M88" i="29"/>
  <c r="K88" i="29"/>
  <c r="L88" i="29" s="1"/>
  <c r="M87" i="29"/>
  <c r="K87" i="29"/>
  <c r="L87" i="29" s="1"/>
  <c r="M86" i="29"/>
  <c r="K86" i="29"/>
  <c r="L86" i="29" s="1"/>
  <c r="M85" i="29"/>
  <c r="K85" i="29"/>
  <c r="L85" i="29" s="1"/>
  <c r="M84" i="29"/>
  <c r="K84" i="29"/>
  <c r="L84" i="29" s="1"/>
  <c r="M83" i="29"/>
  <c r="K83" i="29"/>
  <c r="L83" i="29" s="1"/>
  <c r="M82" i="29"/>
  <c r="H80" i="29"/>
  <c r="H145" i="29" s="1"/>
  <c r="F80" i="29"/>
  <c r="F145" i="29" s="1"/>
  <c r="E80" i="29"/>
  <c r="E145" i="29" s="1"/>
  <c r="M76" i="29"/>
  <c r="L76" i="29"/>
  <c r="M75" i="29"/>
  <c r="L74" i="29"/>
  <c r="L73" i="29"/>
  <c r="L72" i="29"/>
  <c r="L71" i="29"/>
  <c r="M70" i="29"/>
  <c r="L70" i="29"/>
  <c r="L69" i="29"/>
  <c r="L68" i="29"/>
  <c r="M67" i="29"/>
  <c r="L67" i="29"/>
  <c r="M66" i="29"/>
  <c r="L66" i="29"/>
  <c r="M65" i="29"/>
  <c r="L65" i="29"/>
  <c r="M64" i="29"/>
  <c r="L64" i="29"/>
  <c r="M63" i="29"/>
  <c r="L63" i="29"/>
  <c r="M62" i="29"/>
  <c r="L62" i="29"/>
  <c r="L61" i="29"/>
  <c r="M60" i="29"/>
  <c r="L60" i="29"/>
  <c r="M59" i="29"/>
  <c r="L58" i="29"/>
  <c r="M57" i="29"/>
  <c r="L57" i="29"/>
  <c r="M56" i="29"/>
  <c r="L56" i="29"/>
  <c r="L55" i="29"/>
  <c r="M54" i="29"/>
  <c r="L54" i="29"/>
  <c r="L53" i="29"/>
  <c r="M52" i="29"/>
  <c r="L52" i="29"/>
  <c r="L51" i="29"/>
  <c r="L50" i="29"/>
  <c r="L49" i="29"/>
  <c r="L48" i="29"/>
  <c r="M47" i="29"/>
  <c r="L47" i="29"/>
  <c r="M46" i="29"/>
  <c r="L46" i="29"/>
  <c r="M45" i="29"/>
  <c r="M44" i="29"/>
  <c r="L44" i="29"/>
  <c r="M43" i="29"/>
  <c r="L43" i="29"/>
  <c r="L42" i="29"/>
  <c r="M41" i="29"/>
  <c r="L41" i="29"/>
  <c r="L40" i="29"/>
  <c r="M39" i="29"/>
  <c r="L39" i="29"/>
  <c r="M38" i="29"/>
  <c r="L38" i="29"/>
  <c r="L37" i="29"/>
  <c r="L36" i="29"/>
  <c r="L35" i="29"/>
  <c r="M34" i="29"/>
  <c r="L34" i="29"/>
  <c r="M33" i="29"/>
  <c r="L33" i="29"/>
  <c r="M32" i="29"/>
  <c r="L32" i="29"/>
  <c r="L31" i="29"/>
  <c r="L30" i="29"/>
  <c r="M29" i="29"/>
  <c r="L29" i="29"/>
  <c r="M28" i="29"/>
  <c r="L28" i="29"/>
  <c r="L27" i="29"/>
  <c r="M26" i="29"/>
  <c r="L26" i="29"/>
  <c r="M25" i="29"/>
  <c r="L25" i="29"/>
  <c r="M24" i="29"/>
  <c r="L24" i="29"/>
  <c r="M23" i="29"/>
  <c r="L23" i="29"/>
  <c r="M22" i="29"/>
  <c r="L22" i="29"/>
  <c r="M21" i="29"/>
  <c r="M20" i="29"/>
  <c r="L20" i="29"/>
  <c r="M19" i="29"/>
  <c r="L19" i="29"/>
  <c r="M18" i="29"/>
  <c r="L18" i="29"/>
  <c r="M17" i="29"/>
  <c r="L17" i="29"/>
  <c r="L16" i="29"/>
  <c r="M15" i="29"/>
  <c r="L15" i="29"/>
  <c r="L14" i="29"/>
  <c r="M13" i="29"/>
  <c r="L13" i="29"/>
  <c r="L12" i="29"/>
  <c r="M11" i="29"/>
  <c r="L11" i="29"/>
  <c r="M10" i="29"/>
  <c r="L10" i="29"/>
  <c r="L9" i="29"/>
  <c r="M8" i="29"/>
  <c r="M7" i="29"/>
  <c r="L7" i="29"/>
  <c r="M6" i="29"/>
  <c r="L6" i="29"/>
  <c r="M5" i="29"/>
  <c r="L5" i="29"/>
  <c r="M4" i="29"/>
  <c r="L4" i="29"/>
  <c r="K82" i="29" l="1"/>
  <c r="L82" i="29" s="1"/>
  <c r="M80" i="29"/>
  <c r="G80" i="29"/>
  <c r="M2" i="29"/>
  <c r="L59" i="29"/>
  <c r="L75" i="29"/>
  <c r="L134" i="29"/>
  <c r="L8" i="29"/>
  <c r="L21" i="29"/>
  <c r="L45" i="29"/>
  <c r="K80" i="29" l="1"/>
  <c r="L80" i="29" s="1"/>
  <c r="G145" i="29"/>
  <c r="M145" i="29"/>
  <c r="K2" i="29"/>
  <c r="L2" i="29" s="1"/>
  <c r="K145" i="29"/>
  <c r="L145" i="29" s="1"/>
  <c r="D5" i="1"/>
  <c r="H5" i="1"/>
  <c r="I5" i="1"/>
  <c r="K5" i="1" s="1"/>
  <c r="I6" i="1"/>
  <c r="K6" i="1" s="1"/>
  <c r="H7" i="1"/>
  <c r="I7" i="1"/>
  <c r="K7" i="1" s="1"/>
  <c r="D8" i="1"/>
  <c r="G8" i="1"/>
  <c r="H8" i="1"/>
  <c r="I8" i="1"/>
  <c r="K8" i="1" s="1"/>
  <c r="D9" i="1"/>
  <c r="G9" i="1"/>
  <c r="H9" i="1"/>
  <c r="I9" i="1"/>
  <c r="K9" i="1" s="1"/>
  <c r="D10" i="1"/>
  <c r="G10" i="1"/>
  <c r="H10" i="1"/>
  <c r="I10" i="1"/>
  <c r="K10" i="1" s="1"/>
  <c r="D11" i="1"/>
  <c r="G11" i="1"/>
  <c r="H11" i="1"/>
  <c r="I11" i="1"/>
  <c r="K11" i="1" s="1"/>
  <c r="D12" i="1"/>
  <c r="G12" i="1"/>
  <c r="H12" i="1"/>
  <c r="I12" i="1"/>
  <c r="K12" i="1" s="1"/>
  <c r="D13" i="1"/>
  <c r="G13" i="1"/>
  <c r="H13" i="1"/>
  <c r="I13" i="1"/>
  <c r="K13" i="1" s="1"/>
  <c r="D14" i="1"/>
  <c r="G14" i="1"/>
  <c r="H14" i="1"/>
  <c r="I14" i="1"/>
  <c r="K14" i="1" s="1"/>
  <c r="D15" i="1"/>
  <c r="G15" i="1"/>
  <c r="H15" i="1"/>
  <c r="I15" i="1"/>
  <c r="K15" i="1" s="1"/>
  <c r="D16" i="1"/>
  <c r="G16" i="1"/>
  <c r="H16" i="1"/>
  <c r="I16" i="1"/>
  <c r="K16" i="1" s="1"/>
  <c r="D17" i="1"/>
  <c r="G17" i="1"/>
  <c r="H17" i="1"/>
  <c r="I17" i="1"/>
  <c r="K17" i="1" s="1"/>
  <c r="D18" i="1"/>
  <c r="G18" i="1"/>
  <c r="H18" i="1"/>
  <c r="I18" i="1"/>
  <c r="K18" i="1" s="1"/>
  <c r="G19" i="1"/>
  <c r="H19" i="1"/>
  <c r="I19" i="1"/>
  <c r="K19" i="1" s="1"/>
  <c r="D20" i="1"/>
  <c r="G20" i="1"/>
  <c r="H20" i="1"/>
  <c r="I20" i="1"/>
  <c r="D21" i="1"/>
  <c r="G21" i="1"/>
  <c r="H21" i="1"/>
  <c r="I21" i="1"/>
  <c r="K21" i="1" s="1"/>
  <c r="D22" i="1"/>
  <c r="G22" i="1"/>
  <c r="H22" i="1"/>
  <c r="I22" i="1"/>
  <c r="K22" i="1" s="1"/>
  <c r="H23" i="1"/>
  <c r="D24" i="1"/>
  <c r="G24" i="1"/>
  <c r="H24" i="1"/>
  <c r="I24" i="1"/>
  <c r="K24" i="1" s="1"/>
  <c r="G25" i="1"/>
  <c r="H25" i="1"/>
  <c r="I25" i="1"/>
  <c r="K25" i="1" s="1"/>
  <c r="D26" i="1"/>
  <c r="G26" i="1"/>
  <c r="H26" i="1"/>
  <c r="I26" i="1"/>
  <c r="K26" i="1" s="1"/>
  <c r="D27" i="1"/>
  <c r="G27" i="1"/>
  <c r="H27" i="1"/>
  <c r="I27" i="1"/>
  <c r="K27" i="1" s="1"/>
  <c r="D28" i="1"/>
  <c r="G28" i="1"/>
  <c r="H28" i="1"/>
  <c r="I28" i="1"/>
  <c r="K28" i="1" s="1"/>
  <c r="D29" i="1"/>
  <c r="G29" i="1"/>
  <c r="H29" i="1"/>
  <c r="I29" i="1"/>
  <c r="K29" i="1" s="1"/>
  <c r="D30" i="1"/>
  <c r="G30" i="1"/>
  <c r="H30" i="1"/>
  <c r="I30" i="1"/>
  <c r="K30" i="1" s="1"/>
  <c r="D31" i="1"/>
  <c r="G31" i="1"/>
  <c r="H31" i="1"/>
  <c r="I31" i="1"/>
  <c r="K31" i="1" s="1"/>
  <c r="D32" i="1"/>
  <c r="G32" i="1"/>
  <c r="H32" i="1"/>
  <c r="I32" i="1"/>
  <c r="K32" i="1" s="1"/>
  <c r="D34" i="1"/>
  <c r="G34" i="1"/>
  <c r="H34" i="1"/>
  <c r="I34" i="1"/>
  <c r="K34" i="1" s="1"/>
  <c r="D35" i="1"/>
  <c r="G35" i="1"/>
  <c r="H35" i="1"/>
  <c r="I35" i="1"/>
  <c r="K35" i="1" s="1"/>
  <c r="D36" i="1"/>
  <c r="G36" i="1"/>
  <c r="H36" i="1"/>
  <c r="I36" i="1"/>
  <c r="K36" i="1" s="1"/>
  <c r="D37" i="1"/>
  <c r="H37" i="1"/>
  <c r="I37" i="1"/>
  <c r="K37" i="1" s="1"/>
  <c r="D38" i="1"/>
  <c r="G38" i="1"/>
  <c r="H38" i="1"/>
  <c r="I38" i="1"/>
  <c r="K38" i="1" s="1"/>
  <c r="D39" i="1"/>
  <c r="G39" i="1"/>
  <c r="H39" i="1"/>
  <c r="I39" i="1"/>
  <c r="K39" i="1" s="1"/>
  <c r="D40" i="1"/>
  <c r="G40" i="1"/>
  <c r="H40" i="1"/>
  <c r="I40" i="1"/>
  <c r="K40" i="1" s="1"/>
  <c r="D42" i="1"/>
  <c r="G42" i="1"/>
  <c r="H42" i="1"/>
  <c r="I42" i="1"/>
  <c r="K42" i="1" s="1"/>
  <c r="D43" i="1"/>
  <c r="G43" i="1"/>
  <c r="H43" i="1"/>
  <c r="I43" i="1"/>
  <c r="K43" i="1" s="1"/>
  <c r="G44" i="1"/>
  <c r="H44" i="1"/>
  <c r="I44" i="1"/>
  <c r="K44" i="1" s="1"/>
  <c r="D45" i="1"/>
  <c r="H45" i="1"/>
  <c r="I45" i="1"/>
  <c r="K45" i="1" s="1"/>
  <c r="D46" i="1"/>
  <c r="G46" i="1"/>
  <c r="H46" i="1"/>
  <c r="I46" i="1"/>
  <c r="K46" i="1" s="1"/>
  <c r="G47" i="1"/>
  <c r="H47" i="1"/>
  <c r="I47" i="1"/>
  <c r="K47" i="1" s="1"/>
  <c r="D48" i="1"/>
  <c r="G48" i="1"/>
  <c r="H48" i="1"/>
  <c r="I48" i="1"/>
  <c r="K48" i="1" s="1"/>
  <c r="D49" i="1"/>
  <c r="G49" i="1"/>
  <c r="H49" i="1"/>
  <c r="I49" i="1"/>
  <c r="K49" i="1" s="1"/>
  <c r="D50" i="1"/>
  <c r="G50" i="1"/>
  <c r="H50" i="1"/>
  <c r="I50" i="1"/>
  <c r="K50" i="1" s="1"/>
  <c r="D51" i="1"/>
  <c r="G51" i="1"/>
  <c r="H51" i="1"/>
  <c r="I51" i="1"/>
  <c r="K51" i="1" s="1"/>
  <c r="D52" i="1"/>
  <c r="G52" i="1"/>
  <c r="H52" i="1"/>
  <c r="I52" i="1"/>
  <c r="K52" i="1" s="1"/>
  <c r="D53" i="1"/>
  <c r="H53" i="1"/>
  <c r="I53" i="1"/>
  <c r="K53" i="1" s="1"/>
  <c r="G54" i="1"/>
  <c r="H54" i="1"/>
  <c r="I54" i="1"/>
  <c r="K54" i="1" s="1"/>
  <c r="D55" i="1"/>
  <c r="G55" i="1"/>
  <c r="H55" i="1"/>
  <c r="I55" i="1"/>
  <c r="K55" i="1" s="1"/>
  <c r="G56" i="1"/>
  <c r="H56" i="1"/>
  <c r="I56" i="1"/>
  <c r="K56" i="1" s="1"/>
  <c r="G57" i="1"/>
  <c r="H57" i="1"/>
  <c r="I57" i="1"/>
  <c r="K57" i="1" s="1"/>
  <c r="G58" i="1"/>
  <c r="H58" i="1"/>
  <c r="I58" i="1"/>
  <c r="K58" i="1" s="1"/>
  <c r="G59" i="1"/>
  <c r="H59" i="1"/>
  <c r="I59" i="1"/>
  <c r="K59" i="1" s="1"/>
  <c r="G60" i="1"/>
  <c r="H60" i="1"/>
  <c r="I60" i="1"/>
  <c r="K60" i="1" s="1"/>
  <c r="D61" i="1"/>
  <c r="G61" i="1"/>
  <c r="H61" i="1"/>
  <c r="I61" i="1"/>
  <c r="K61" i="1" s="1"/>
  <c r="G62" i="1"/>
  <c r="H62" i="1"/>
  <c r="I62" i="1"/>
  <c r="K62" i="1" s="1"/>
  <c r="D64" i="1"/>
  <c r="G64" i="1"/>
  <c r="H64" i="1"/>
  <c r="I64" i="1"/>
  <c r="K64" i="1" s="1"/>
  <c r="D65" i="1"/>
  <c r="G65" i="1"/>
  <c r="H65" i="1"/>
  <c r="I65" i="1"/>
  <c r="K65" i="1" s="1"/>
  <c r="D66" i="1"/>
  <c r="G66" i="1"/>
  <c r="H66" i="1"/>
  <c r="I66" i="1"/>
  <c r="K66" i="1" s="1"/>
  <c r="D67" i="1"/>
  <c r="G67" i="1"/>
  <c r="H67" i="1"/>
  <c r="I67" i="1"/>
  <c r="K67" i="1" s="1"/>
  <c r="G68" i="1"/>
  <c r="H68" i="1"/>
  <c r="I68" i="1"/>
  <c r="K68" i="1" s="1"/>
  <c r="D69" i="1"/>
  <c r="G69" i="1"/>
  <c r="H69" i="1"/>
  <c r="I69" i="1"/>
  <c r="K69" i="1" s="1"/>
  <c r="D70" i="1"/>
  <c r="G70" i="1"/>
  <c r="H70" i="1"/>
  <c r="I70" i="1"/>
  <c r="K70" i="1" s="1"/>
  <c r="D71" i="1"/>
  <c r="G71" i="1"/>
  <c r="H71" i="1"/>
  <c r="I71" i="1"/>
  <c r="K71" i="1" s="1"/>
  <c r="D72" i="1"/>
  <c r="G72" i="1"/>
  <c r="H72" i="1"/>
  <c r="I72" i="1"/>
  <c r="K72" i="1" s="1"/>
  <c r="D73" i="1"/>
  <c r="G73" i="1"/>
  <c r="H73" i="1"/>
  <c r="K73" i="1"/>
  <c r="D74" i="1"/>
  <c r="G74" i="1"/>
  <c r="H74" i="1"/>
  <c r="I74" i="1"/>
  <c r="K74" i="1" s="1"/>
  <c r="D75" i="1"/>
  <c r="G75" i="1"/>
  <c r="H75" i="1"/>
  <c r="K75" i="1"/>
  <c r="D76" i="1"/>
  <c r="G76" i="1"/>
  <c r="H76" i="1"/>
  <c r="I76" i="1"/>
  <c r="K76" i="1" s="1"/>
  <c r="D77" i="1"/>
  <c r="G77" i="1"/>
  <c r="H77" i="1"/>
  <c r="K77" i="1"/>
  <c r="D78" i="1"/>
  <c r="G78" i="1"/>
  <c r="H78" i="1"/>
  <c r="I78" i="1"/>
  <c r="K78" i="1" s="1"/>
  <c r="G79" i="1"/>
  <c r="H79" i="1"/>
  <c r="I79" i="1"/>
  <c r="K79" i="1" s="1"/>
  <c r="G80" i="1"/>
  <c r="H80" i="1"/>
  <c r="I80" i="1"/>
  <c r="K80" i="1" s="1"/>
  <c r="D81" i="1"/>
  <c r="G81" i="1"/>
  <c r="H81" i="1"/>
  <c r="I81" i="1"/>
  <c r="K81" i="1" s="1"/>
  <c r="D82" i="1"/>
  <c r="G82" i="1"/>
  <c r="H82" i="1"/>
  <c r="I82" i="1"/>
  <c r="K82" i="1" s="1"/>
  <c r="D83" i="1"/>
  <c r="G83" i="1"/>
  <c r="H83" i="1"/>
  <c r="I83" i="1"/>
  <c r="K83" i="1" s="1"/>
  <c r="G85" i="1"/>
  <c r="H85" i="1"/>
  <c r="I85" i="1"/>
  <c r="K85" i="1" s="1"/>
  <c r="D86" i="1"/>
  <c r="G86" i="1"/>
  <c r="H86" i="1"/>
  <c r="I86" i="1"/>
  <c r="K86" i="1" s="1"/>
  <c r="D87" i="1"/>
  <c r="G87" i="1"/>
  <c r="H87" i="1"/>
  <c r="I87" i="1"/>
  <c r="K87" i="1" s="1"/>
  <c r="D88" i="1"/>
  <c r="G88" i="1"/>
  <c r="H88" i="1"/>
  <c r="I88" i="1"/>
  <c r="K88" i="1" s="1"/>
  <c r="D89" i="1"/>
  <c r="G89" i="1"/>
  <c r="H89" i="1"/>
  <c r="I89" i="1"/>
  <c r="K89" i="1" s="1"/>
  <c r="G90" i="1"/>
  <c r="H90" i="1"/>
  <c r="I90" i="1"/>
  <c r="K90" i="1" s="1"/>
  <c r="G91" i="1"/>
  <c r="H91" i="1"/>
  <c r="I91" i="1"/>
  <c r="K91" i="1" s="1"/>
  <c r="D92" i="1"/>
  <c r="G92" i="1"/>
  <c r="H92" i="1"/>
  <c r="I92" i="1"/>
  <c r="K92" i="1" s="1"/>
  <c r="D93" i="1"/>
  <c r="G93" i="1"/>
  <c r="H93" i="1"/>
  <c r="I93" i="1"/>
  <c r="K93" i="1" s="1"/>
  <c r="D95" i="1"/>
  <c r="G95" i="1"/>
  <c r="H95" i="1"/>
  <c r="I95" i="1"/>
  <c r="K95" i="1" s="1"/>
  <c r="U95" i="1"/>
  <c r="W95" i="1" s="1"/>
  <c r="T95" i="1"/>
  <c r="S95" i="1"/>
  <c r="P95" i="1"/>
  <c r="U93" i="1"/>
  <c r="W93" i="1" s="1"/>
  <c r="T93" i="1"/>
  <c r="S93" i="1"/>
  <c r="P93" i="1"/>
  <c r="U92" i="1"/>
  <c r="W92" i="1" s="1"/>
  <c r="T92" i="1"/>
  <c r="S92" i="1"/>
  <c r="P92" i="1"/>
  <c r="U91" i="1"/>
  <c r="W91" i="1" s="1"/>
  <c r="T91" i="1"/>
  <c r="S91" i="1"/>
  <c r="P91" i="1"/>
  <c r="U90" i="1"/>
  <c r="W90" i="1" s="1"/>
  <c r="T90" i="1"/>
  <c r="S90" i="1"/>
  <c r="U89" i="1"/>
  <c r="W89" i="1" s="1"/>
  <c r="T89" i="1"/>
  <c r="S89" i="1"/>
  <c r="P89" i="1"/>
  <c r="U88" i="1"/>
  <c r="W88" i="1" s="1"/>
  <c r="T88" i="1"/>
  <c r="S88" i="1"/>
  <c r="P88" i="1"/>
  <c r="U87" i="1"/>
  <c r="W87" i="1" s="1"/>
  <c r="T87" i="1"/>
  <c r="S87" i="1"/>
  <c r="P87" i="1"/>
  <c r="U86" i="1"/>
  <c r="W86" i="1" s="1"/>
  <c r="T86" i="1"/>
  <c r="S86" i="1"/>
  <c r="P86" i="1"/>
  <c r="U85" i="1"/>
  <c r="W85" i="1" s="1"/>
  <c r="T85" i="1"/>
  <c r="S85" i="1"/>
  <c r="U83" i="1"/>
  <c r="W83" i="1" s="1"/>
  <c r="T83" i="1"/>
  <c r="S83" i="1"/>
  <c r="P83" i="1"/>
  <c r="U82" i="1"/>
  <c r="W82" i="1" s="1"/>
  <c r="T82" i="1"/>
  <c r="S82" i="1"/>
  <c r="P82" i="1"/>
  <c r="U81" i="1"/>
  <c r="W81" i="1" s="1"/>
  <c r="T81" i="1"/>
  <c r="S81" i="1"/>
  <c r="P81" i="1"/>
  <c r="U80" i="1"/>
  <c r="W80" i="1" s="1"/>
  <c r="T80" i="1"/>
  <c r="S80" i="1"/>
  <c r="U79" i="1"/>
  <c r="W79" i="1" s="1"/>
  <c r="T79" i="1"/>
  <c r="S79" i="1"/>
  <c r="U78" i="1"/>
  <c r="W78" i="1" s="1"/>
  <c r="T78" i="1"/>
  <c r="S78" i="1"/>
  <c r="P78" i="1"/>
  <c r="U77" i="1"/>
  <c r="W77" i="1" s="1"/>
  <c r="T77" i="1"/>
  <c r="P77" i="1"/>
  <c r="U76" i="1"/>
  <c r="W76" i="1" s="1"/>
  <c r="T76" i="1"/>
  <c r="S76" i="1"/>
  <c r="P76" i="1"/>
  <c r="U75" i="1"/>
  <c r="W75" i="1" s="1"/>
  <c r="T75" i="1"/>
  <c r="S75" i="1"/>
  <c r="P75" i="1"/>
  <c r="U74" i="1"/>
  <c r="W74" i="1" s="1"/>
  <c r="T74" i="1"/>
  <c r="S74" i="1"/>
  <c r="P74" i="1"/>
  <c r="U73" i="1"/>
  <c r="W73" i="1" s="1"/>
  <c r="T73" i="1"/>
  <c r="S73" i="1"/>
  <c r="P73" i="1"/>
  <c r="U72" i="1"/>
  <c r="W72" i="1" s="1"/>
  <c r="T72" i="1"/>
  <c r="S72" i="1"/>
  <c r="P72" i="1"/>
  <c r="U71" i="1"/>
  <c r="W71" i="1" s="1"/>
  <c r="T71" i="1"/>
  <c r="S71" i="1"/>
  <c r="P71" i="1"/>
  <c r="U70" i="1"/>
  <c r="W70" i="1" s="1"/>
  <c r="T70" i="1"/>
  <c r="S70" i="1"/>
  <c r="P70" i="1"/>
  <c r="U69" i="1"/>
  <c r="W69" i="1" s="1"/>
  <c r="T69" i="1"/>
  <c r="S69" i="1"/>
  <c r="P69" i="1"/>
  <c r="U68" i="1"/>
  <c r="W68" i="1" s="1"/>
  <c r="T68" i="1"/>
  <c r="S68" i="1"/>
  <c r="U67" i="1"/>
  <c r="W67" i="1" s="1"/>
  <c r="T67" i="1"/>
  <c r="S67" i="1"/>
  <c r="P67" i="1"/>
  <c r="U66" i="1"/>
  <c r="W66" i="1" s="1"/>
  <c r="T66" i="1"/>
  <c r="S66" i="1"/>
  <c r="P66" i="1"/>
  <c r="U65" i="1"/>
  <c r="W65" i="1" s="1"/>
  <c r="T65" i="1"/>
  <c r="S65" i="1"/>
  <c r="P65" i="1"/>
  <c r="U64" i="1"/>
  <c r="W64" i="1" s="1"/>
  <c r="T64" i="1"/>
  <c r="S64" i="1"/>
  <c r="P64" i="1"/>
  <c r="U62" i="1"/>
  <c r="W62" i="1" s="1"/>
  <c r="T62" i="1"/>
  <c r="S62" i="1"/>
  <c r="U61" i="1"/>
  <c r="W61" i="1" s="1"/>
  <c r="T61" i="1"/>
  <c r="S61" i="1"/>
  <c r="P61" i="1"/>
  <c r="U60" i="1"/>
  <c r="W60" i="1" s="1"/>
  <c r="T60" i="1"/>
  <c r="S60" i="1"/>
  <c r="U59" i="1"/>
  <c r="W59" i="1" s="1"/>
  <c r="T59" i="1"/>
  <c r="S59" i="1"/>
  <c r="U58" i="1"/>
  <c r="W58" i="1" s="1"/>
  <c r="T58" i="1"/>
  <c r="S58" i="1"/>
  <c r="U57" i="1"/>
  <c r="W57" i="1" s="1"/>
  <c r="T57" i="1"/>
  <c r="S57" i="1"/>
  <c r="U56" i="1"/>
  <c r="W56" i="1" s="1"/>
  <c r="T56" i="1"/>
  <c r="S56" i="1"/>
  <c r="U55" i="1"/>
  <c r="T55" i="1"/>
  <c r="S55" i="1"/>
  <c r="P55" i="1"/>
  <c r="U54" i="1"/>
  <c r="W54" i="1" s="1"/>
  <c r="T54" i="1"/>
  <c r="S54" i="1"/>
  <c r="U53" i="1"/>
  <c r="W53" i="1" s="1"/>
  <c r="T53" i="1"/>
  <c r="P53" i="1"/>
  <c r="U52" i="1"/>
  <c r="T52" i="1"/>
  <c r="S52" i="1"/>
  <c r="P52" i="1"/>
  <c r="U51" i="1"/>
  <c r="W51" i="1" s="1"/>
  <c r="T51" i="1"/>
  <c r="S51" i="1"/>
  <c r="P51" i="1"/>
  <c r="U50" i="1"/>
  <c r="W50" i="1" s="1"/>
  <c r="T50" i="1"/>
  <c r="S50" i="1"/>
  <c r="P50" i="1"/>
  <c r="U49" i="1"/>
  <c r="W49" i="1" s="1"/>
  <c r="T49" i="1"/>
  <c r="S49" i="1"/>
  <c r="P49" i="1"/>
  <c r="U48" i="1"/>
  <c r="T48" i="1"/>
  <c r="S48" i="1"/>
  <c r="P48" i="1"/>
  <c r="U47" i="1"/>
  <c r="W47" i="1" s="1"/>
  <c r="T47" i="1"/>
  <c r="S47" i="1"/>
  <c r="U46" i="1"/>
  <c r="W46" i="1" s="1"/>
  <c r="T46" i="1"/>
  <c r="S46" i="1"/>
  <c r="P46" i="1"/>
  <c r="U45" i="1"/>
  <c r="W45" i="1" s="1"/>
  <c r="T45" i="1"/>
  <c r="P45" i="1"/>
  <c r="U44" i="1"/>
  <c r="W44" i="1" s="1"/>
  <c r="T44" i="1"/>
  <c r="S44" i="1"/>
  <c r="U43" i="1"/>
  <c r="W43" i="1" s="1"/>
  <c r="T43" i="1"/>
  <c r="S43" i="1"/>
  <c r="P43" i="1"/>
  <c r="U42" i="1"/>
  <c r="W42" i="1" s="1"/>
  <c r="T42" i="1"/>
  <c r="S42" i="1"/>
  <c r="P42" i="1"/>
  <c r="U40" i="1"/>
  <c r="W40" i="1" s="1"/>
  <c r="T40" i="1"/>
  <c r="S40" i="1"/>
  <c r="P40" i="1"/>
  <c r="U39" i="1"/>
  <c r="W39" i="1" s="1"/>
  <c r="T39" i="1"/>
  <c r="S39" i="1"/>
  <c r="P39" i="1"/>
  <c r="U38" i="1"/>
  <c r="W38" i="1" s="1"/>
  <c r="T38" i="1"/>
  <c r="S38" i="1"/>
  <c r="P38" i="1"/>
  <c r="U37" i="1"/>
  <c r="W37" i="1" s="1"/>
  <c r="T37" i="1"/>
  <c r="S37" i="1"/>
  <c r="P37" i="1"/>
  <c r="U36" i="1"/>
  <c r="W36" i="1" s="1"/>
  <c r="T36" i="1"/>
  <c r="S36" i="1"/>
  <c r="P36" i="1"/>
  <c r="U35" i="1"/>
  <c r="W35" i="1" s="1"/>
  <c r="T35" i="1"/>
  <c r="S35" i="1"/>
  <c r="P35" i="1"/>
  <c r="U34" i="1"/>
  <c r="W34" i="1" s="1"/>
  <c r="T34" i="1"/>
  <c r="S34" i="1"/>
  <c r="P34" i="1"/>
  <c r="U32" i="1"/>
  <c r="W32" i="1" s="1"/>
  <c r="T32" i="1"/>
  <c r="S32" i="1"/>
  <c r="P32" i="1"/>
  <c r="U31" i="1"/>
  <c r="W31" i="1" s="1"/>
  <c r="T31" i="1"/>
  <c r="S31" i="1"/>
  <c r="P31" i="1"/>
  <c r="U30" i="1"/>
  <c r="W30" i="1" s="1"/>
  <c r="T30" i="1"/>
  <c r="S30" i="1"/>
  <c r="P30" i="1"/>
  <c r="U29" i="1"/>
  <c r="W29" i="1" s="1"/>
  <c r="T29" i="1"/>
  <c r="S29" i="1"/>
  <c r="P29" i="1"/>
  <c r="U28" i="1"/>
  <c r="W28" i="1" s="1"/>
  <c r="T28" i="1"/>
  <c r="S28" i="1"/>
  <c r="P28" i="1"/>
  <c r="U27" i="1"/>
  <c r="W27" i="1" s="1"/>
  <c r="T27" i="1"/>
  <c r="S27" i="1"/>
  <c r="P27" i="1"/>
  <c r="U26" i="1"/>
  <c r="W26" i="1" s="1"/>
  <c r="T26" i="1"/>
  <c r="S26" i="1"/>
  <c r="P26" i="1"/>
  <c r="U25" i="1"/>
  <c r="W25" i="1" s="1"/>
  <c r="T25" i="1"/>
  <c r="S25" i="1"/>
  <c r="U24" i="1"/>
  <c r="W24" i="1" s="1"/>
  <c r="T24" i="1"/>
  <c r="S24" i="1"/>
  <c r="P24" i="1"/>
  <c r="U23" i="1"/>
  <c r="T23" i="1"/>
  <c r="U22" i="1"/>
  <c r="W22" i="1" s="1"/>
  <c r="T22" i="1"/>
  <c r="S22" i="1"/>
  <c r="P22" i="1"/>
  <c r="U21" i="1"/>
  <c r="W21" i="1" s="1"/>
  <c r="T21" i="1"/>
  <c r="S21" i="1"/>
  <c r="P21" i="1"/>
  <c r="U20" i="1"/>
  <c r="W20" i="1" s="1"/>
  <c r="T20" i="1"/>
  <c r="S20" i="1"/>
  <c r="P20" i="1"/>
  <c r="U19" i="1"/>
  <c r="W19" i="1" s="1"/>
  <c r="T19" i="1"/>
  <c r="S19" i="1"/>
  <c r="U18" i="1"/>
  <c r="W18" i="1" s="1"/>
  <c r="T18" i="1"/>
  <c r="S18" i="1"/>
  <c r="P18" i="1"/>
  <c r="U17" i="1"/>
  <c r="T17" i="1"/>
  <c r="S17" i="1"/>
  <c r="P17" i="1"/>
  <c r="U16" i="1"/>
  <c r="W16" i="1" s="1"/>
  <c r="T16" i="1"/>
  <c r="S16" i="1"/>
  <c r="P16" i="1"/>
  <c r="U15" i="1"/>
  <c r="W15" i="1" s="1"/>
  <c r="T15" i="1"/>
  <c r="S15" i="1"/>
  <c r="P15" i="1"/>
  <c r="U14" i="1"/>
  <c r="W14" i="1" s="1"/>
  <c r="T14" i="1"/>
  <c r="S14" i="1"/>
  <c r="P14" i="1"/>
  <c r="U13" i="1"/>
  <c r="T13" i="1"/>
  <c r="S13" i="1"/>
  <c r="P13" i="1"/>
  <c r="U12" i="1"/>
  <c r="W12" i="1" s="1"/>
  <c r="T12" i="1"/>
  <c r="S12" i="1"/>
  <c r="P12" i="1"/>
  <c r="U11" i="1"/>
  <c r="W11" i="1" s="1"/>
  <c r="T11" i="1"/>
  <c r="S11" i="1"/>
  <c r="P11" i="1"/>
  <c r="U10" i="1"/>
  <c r="W10" i="1" s="1"/>
  <c r="T10" i="1"/>
  <c r="S10" i="1"/>
  <c r="P10" i="1"/>
  <c r="U9" i="1"/>
  <c r="T9" i="1"/>
  <c r="S9" i="1"/>
  <c r="P9" i="1"/>
  <c r="U8" i="1"/>
  <c r="W8" i="1" s="1"/>
  <c r="T8" i="1"/>
  <c r="S8" i="1"/>
  <c r="P8" i="1"/>
  <c r="U7" i="1"/>
  <c r="W7" i="1" s="1"/>
  <c r="T7" i="1"/>
  <c r="S7" i="1"/>
  <c r="U6" i="1"/>
  <c r="W6" i="1" s="1"/>
  <c r="T6" i="1"/>
  <c r="S6" i="1"/>
  <c r="U5" i="1"/>
  <c r="W5" i="1" s="1"/>
  <c r="T5" i="1"/>
  <c r="P5" i="1"/>
  <c r="U4" i="1"/>
  <c r="W4" i="1" s="1"/>
  <c r="T4" i="1"/>
  <c r="S4" i="1"/>
  <c r="J64" i="1" l="1"/>
  <c r="V22" i="1"/>
  <c r="V46" i="1"/>
  <c r="J20" i="1"/>
  <c r="V34" i="1"/>
  <c r="V38" i="1"/>
  <c r="V67" i="1"/>
  <c r="V6" i="1"/>
  <c r="J39" i="1"/>
  <c r="J38" i="1"/>
  <c r="V10" i="1"/>
  <c r="V29" i="1"/>
  <c r="V75" i="1"/>
  <c r="V88" i="1"/>
  <c r="V89" i="1"/>
  <c r="V48" i="1"/>
  <c r="J88" i="1"/>
  <c r="J87" i="1"/>
  <c r="J86" i="1"/>
  <c r="V13" i="1"/>
  <c r="V17" i="1"/>
  <c r="V25" i="1"/>
  <c r="V42" i="1"/>
  <c r="V60" i="1"/>
  <c r="V62" i="1"/>
  <c r="V65" i="1"/>
  <c r="V66" i="1"/>
  <c r="V85" i="1"/>
  <c r="V86" i="1"/>
  <c r="V87" i="1"/>
  <c r="V18" i="1"/>
  <c r="V20" i="1"/>
  <c r="V30" i="1"/>
  <c r="V31" i="1"/>
  <c r="V39" i="1"/>
  <c r="V40" i="1"/>
  <c r="V45" i="1"/>
  <c r="V49" i="1"/>
  <c r="V55" i="1"/>
  <c r="V93" i="1"/>
  <c r="J26" i="1"/>
  <c r="J15" i="1"/>
  <c r="J79" i="1"/>
  <c r="V9" i="1"/>
  <c r="V14" i="1"/>
  <c r="V26" i="1"/>
  <c r="V27" i="1"/>
  <c r="V35" i="1"/>
  <c r="V36" i="1"/>
  <c r="V43" i="1"/>
  <c r="V52" i="1"/>
  <c r="V57" i="1"/>
  <c r="V59" i="1"/>
  <c r="V71" i="1"/>
  <c r="V80" i="1"/>
  <c r="V5" i="1"/>
  <c r="V7" i="1"/>
  <c r="V8" i="1"/>
  <c r="W13" i="1"/>
  <c r="V15" i="1"/>
  <c r="V16" i="1"/>
  <c r="V19" i="1"/>
  <c r="V24" i="1"/>
  <c r="V28" i="1"/>
  <c r="V32" i="1"/>
  <c r="V37" i="1"/>
  <c r="V44" i="1"/>
  <c r="V47" i="1"/>
  <c r="W52" i="1"/>
  <c r="V53" i="1"/>
  <c r="W55" i="1"/>
  <c r="V56" i="1"/>
  <c r="V58" i="1"/>
  <c r="V61" i="1"/>
  <c r="V64" i="1"/>
  <c r="V73" i="1"/>
  <c r="V91" i="1"/>
  <c r="J83" i="1"/>
  <c r="J56" i="1"/>
  <c r="J51" i="1"/>
  <c r="J35" i="1"/>
  <c r="J34" i="1"/>
  <c r="J29" i="1"/>
  <c r="J25" i="1"/>
  <c r="V4" i="1"/>
  <c r="W9" i="1"/>
  <c r="V11" i="1"/>
  <c r="V12" i="1"/>
  <c r="W17" i="1"/>
  <c r="V21" i="1"/>
  <c r="W48" i="1"/>
  <c r="V50" i="1"/>
  <c r="V51" i="1"/>
  <c r="V54" i="1"/>
  <c r="V69" i="1"/>
  <c r="V77" i="1"/>
  <c r="V79" i="1"/>
  <c r="V82" i="1"/>
  <c r="V95" i="1"/>
  <c r="J92" i="1"/>
  <c r="J91" i="1"/>
  <c r="J90" i="1"/>
  <c r="J76" i="1"/>
  <c r="J50" i="1"/>
  <c r="J47" i="1"/>
  <c r="J46" i="1"/>
  <c r="J44" i="1"/>
  <c r="J43" i="1"/>
  <c r="J42" i="1"/>
  <c r="J22" i="1"/>
  <c r="J11" i="1"/>
  <c r="J10" i="1"/>
  <c r="J82" i="1"/>
  <c r="J81" i="1"/>
  <c r="J80" i="1"/>
  <c r="J72" i="1"/>
  <c r="J71" i="1"/>
  <c r="J67" i="1"/>
  <c r="J66" i="1"/>
  <c r="J61" i="1"/>
  <c r="J60" i="1"/>
  <c r="J59" i="1"/>
  <c r="J52" i="1"/>
  <c r="J32" i="1"/>
  <c r="J24" i="1"/>
  <c r="K20" i="1"/>
  <c r="J13" i="1"/>
  <c r="J12" i="1"/>
  <c r="J68" i="1"/>
  <c r="J30" i="1"/>
  <c r="J95" i="1"/>
  <c r="J54" i="1"/>
  <c r="J49" i="1"/>
  <c r="J48" i="1"/>
  <c r="J37" i="1"/>
  <c r="J28" i="1"/>
  <c r="J17" i="1"/>
  <c r="J16" i="1"/>
  <c r="J9" i="1"/>
  <c r="J78" i="1"/>
  <c r="J75" i="1"/>
  <c r="J74" i="1"/>
  <c r="J70" i="1"/>
  <c r="J62" i="1"/>
  <c r="J58" i="1"/>
  <c r="J55" i="1"/>
  <c r="J19" i="1"/>
  <c r="J8" i="1"/>
  <c r="J5" i="1"/>
  <c r="J93" i="1"/>
  <c r="J89" i="1"/>
  <c r="J85" i="1"/>
  <c r="J77" i="1"/>
  <c r="J73" i="1"/>
  <c r="J69" i="1"/>
  <c r="J65" i="1"/>
  <c r="J57" i="1"/>
  <c r="J53" i="1"/>
  <c r="J45" i="1"/>
  <c r="J40" i="1"/>
  <c r="J36" i="1"/>
  <c r="J31" i="1"/>
  <c r="J27" i="1"/>
  <c r="J21" i="1"/>
  <c r="J18" i="1"/>
  <c r="J14" i="1"/>
  <c r="J6" i="1"/>
  <c r="J7" i="1"/>
  <c r="V68" i="1"/>
  <c r="V70" i="1"/>
  <c r="V72" i="1"/>
  <c r="V74" i="1"/>
  <c r="V76" i="1"/>
  <c r="V78" i="1"/>
  <c r="V81" i="1"/>
  <c r="V83" i="1"/>
  <c r="V90" i="1"/>
  <c r="V92" i="1"/>
  <c r="I4" i="1"/>
  <c r="K4" i="1" s="1"/>
  <c r="H4" i="1"/>
  <c r="D4" i="1"/>
  <c r="J4" i="1" l="1"/>
</calcChain>
</file>

<file path=xl/sharedStrings.xml><?xml version="1.0" encoding="utf-8"?>
<sst xmlns="http://schemas.openxmlformats.org/spreadsheetml/2006/main" count="6816" uniqueCount="1451">
  <si>
    <t>ACCT</t>
  </si>
  <si>
    <t>ANTH</t>
  </si>
  <si>
    <t>AOSC</t>
  </si>
  <si>
    <t>ARAB</t>
  </si>
  <si>
    <t>ARCH</t>
  </si>
  <si>
    <t>ARTT</t>
  </si>
  <si>
    <t>ASLP</t>
  </si>
  <si>
    <t>ASTR</t>
  </si>
  <si>
    <t>AUTO</t>
  </si>
  <si>
    <t>BIOL</t>
  </si>
  <si>
    <t>BIOT</t>
  </si>
  <si>
    <t>BLDG</t>
  </si>
  <si>
    <t>BSAD</t>
  </si>
  <si>
    <t>CCJS</t>
  </si>
  <si>
    <t>CHEM</t>
  </si>
  <si>
    <t>CHIN</t>
  </si>
  <si>
    <t>CMAP</t>
  </si>
  <si>
    <t>CMGT</t>
  </si>
  <si>
    <t>CMSC</t>
  </si>
  <si>
    <t>COED</t>
  </si>
  <si>
    <t>COMM</t>
  </si>
  <si>
    <t>DANC</t>
  </si>
  <si>
    <t>DATA</t>
  </si>
  <si>
    <t>ECON</t>
  </si>
  <si>
    <t>EDUC</t>
  </si>
  <si>
    <t>ELAI</t>
  </si>
  <si>
    <t>ELAR</t>
  </si>
  <si>
    <t>ELAS</t>
  </si>
  <si>
    <t>ELAW</t>
  </si>
  <si>
    <t>EMGT</t>
  </si>
  <si>
    <t>ENEE</t>
  </si>
  <si>
    <t>ENES</t>
  </si>
  <si>
    <t>ENGL</t>
  </si>
  <si>
    <t>FILM</t>
  </si>
  <si>
    <t>FIRE</t>
  </si>
  <si>
    <t>FREN</t>
  </si>
  <si>
    <t>GDES</t>
  </si>
  <si>
    <t>GEOG</t>
  </si>
  <si>
    <t>GEOL</t>
  </si>
  <si>
    <t>GERM</t>
  </si>
  <si>
    <t>GHUM</t>
  </si>
  <si>
    <t>GNDS</t>
  </si>
  <si>
    <t>HIND</t>
  </si>
  <si>
    <t>HINM</t>
  </si>
  <si>
    <t>HIST</t>
  </si>
  <si>
    <t>HLTH</t>
  </si>
  <si>
    <t>HMGT</t>
  </si>
  <si>
    <t>HONR</t>
  </si>
  <si>
    <t>HSCI</t>
  </si>
  <si>
    <t>IDES</t>
  </si>
  <si>
    <t>IERW</t>
  </si>
  <si>
    <t>ISTD</t>
  </si>
  <si>
    <t>ITAL</t>
  </si>
  <si>
    <t>JAPN</t>
  </si>
  <si>
    <t>KORA</t>
  </si>
  <si>
    <t>LATN</t>
  </si>
  <si>
    <t>LGST</t>
  </si>
  <si>
    <t>LIBR</t>
  </si>
  <si>
    <t>LING</t>
  </si>
  <si>
    <t>LNTP</t>
  </si>
  <si>
    <t>MATH</t>
  </si>
  <si>
    <t>MGMT</t>
  </si>
  <si>
    <t>MHLT</t>
  </si>
  <si>
    <t>MUSC</t>
  </si>
  <si>
    <t>NURS</t>
  </si>
  <si>
    <t>NUTR</t>
  </si>
  <si>
    <t>NWIT</t>
  </si>
  <si>
    <t>PHED</t>
  </si>
  <si>
    <t>PHIL</t>
  </si>
  <si>
    <t>PHOT</t>
  </si>
  <si>
    <t>PHTH</t>
  </si>
  <si>
    <t>PHYS</t>
  </si>
  <si>
    <t>POLI</t>
  </si>
  <si>
    <t>PORT</t>
  </si>
  <si>
    <t>POSM</t>
  </si>
  <si>
    <t>PSCI</t>
  </si>
  <si>
    <t>PSYC</t>
  </si>
  <si>
    <t>RADT</t>
  </si>
  <si>
    <t>READ</t>
  </si>
  <si>
    <t>RUSS</t>
  </si>
  <si>
    <t>SCIR</t>
  </si>
  <si>
    <t>SOCY</t>
  </si>
  <si>
    <t>SONO</t>
  </si>
  <si>
    <t>SPAN</t>
  </si>
  <si>
    <t>STSU</t>
  </si>
  <si>
    <t>SURG</t>
  </si>
  <si>
    <t>TECH</t>
  </si>
  <si>
    <t>THET</t>
  </si>
  <si>
    <t>TVRA</t>
  </si>
  <si>
    <t>WMST</t>
  </si>
  <si>
    <t>ESH</t>
  </si>
  <si>
    <t>Full-Time / Part-Time Faculty Ratios and Student-Faculty Ratio</t>
  </si>
  <si>
    <t>TABLE   2</t>
  </si>
  <si>
    <t>TABLE   3</t>
  </si>
  <si>
    <t>Highest Enrolled Courses</t>
  </si>
  <si>
    <t>Note: 1) Data Sources - ARCHIVE_MSFSECT_ARCHIVE;    2) Course Section/CRN excluded Lab and Discussion sections.    3) Percentage show Top 50 at grandtotal Campus Number.</t>
  </si>
  <si>
    <t>Table 4:</t>
  </si>
  <si>
    <t>Table 3:</t>
  </si>
  <si>
    <t>ENGL101 - INTRO TO COLLEGE WRITING</t>
  </si>
  <si>
    <t>ELAW970 - ACADEMIC WRITING I</t>
  </si>
  <si>
    <t>ENGL102 - CRIT READ/WRITE/RESEARCH</t>
  </si>
  <si>
    <t>HLTH105 - PERS &amp; COMM HEALTH</t>
  </si>
  <si>
    <t>PSYC102 - GENERAL PSYCHOLOGY</t>
  </si>
  <si>
    <t>WMST101 - INTRO TO WOMEN'S STUDIES</t>
  </si>
  <si>
    <t>BSAD210 - STAT FOR BUSINESS &amp; ECONOMICS</t>
  </si>
  <si>
    <t>COMM108 - FOUND HUMAN COMMUNICATION</t>
  </si>
  <si>
    <t>ENES100 - INTRO TO ENGINEERING DESIGN</t>
  </si>
  <si>
    <t>SOCY100 - INTRO TO SOCIOLOGY</t>
  </si>
  <si>
    <t>HLTH121 - NUTRITION/FITNESS&amp;WELLNESS</t>
  </si>
  <si>
    <t>MATH117 - ELEMENTS OF STATISTICS</t>
  </si>
  <si>
    <t>IERW001 - INTEGRATED READ AND WRIT I</t>
  </si>
  <si>
    <t>HINM115 - MEDICAL TERMINOLOGY I</t>
  </si>
  <si>
    <t>BIOL150 - PRIN OF BIOLOGY I</t>
  </si>
  <si>
    <t>PHIL140 - INTRO TO STUDY OF ETHICS</t>
  </si>
  <si>
    <t>MATH165 - PRECALCULUS</t>
  </si>
  <si>
    <t>ELAR970 - ACADEMIC READING I</t>
  </si>
  <si>
    <t>BIOL101 - GENERAL BIOLOGY</t>
  </si>
  <si>
    <t>HLTH212 - CONTROL STRESS/TENSION</t>
  </si>
  <si>
    <t>ECON201 - PRIN OF ECONOMICS I</t>
  </si>
  <si>
    <t>ELAS980 - ACADEMIC SPEAKING/LISTENING II</t>
  </si>
  <si>
    <t>MUSC110 - LISTENING TO MUSIC</t>
  </si>
  <si>
    <t>MATH181 - CALCULUS I</t>
  </si>
  <si>
    <t>PSYC221 - INTRO TO ABNORMALPSYCHOLOGY</t>
  </si>
  <si>
    <t>CHEM131 - PRINCIPLES OF CHEMISTRY I</t>
  </si>
  <si>
    <t>MUSC117 - WORLD MUSIC</t>
  </si>
  <si>
    <t>BSAD101 - INTRO TO BUSINESS</t>
  </si>
  <si>
    <t>PHYS161 - GENERAL PHYSICS I</t>
  </si>
  <si>
    <t>MATH098 - INTRODUCTION TO TRIGONOMETRY</t>
  </si>
  <si>
    <t>MATH280 - MULTIVARIABLE CALCULUS CE-R</t>
  </si>
  <si>
    <t>ARTT100 - INTRODUCTION TO DRAWING</t>
  </si>
  <si>
    <t>MATH282 - DIFFERENTIAL EQUATIONS</t>
  </si>
  <si>
    <t>BIOL212 - HUMAN ANAT &amp; PHYS I</t>
  </si>
  <si>
    <t>FREN101 - ELEM FRENCH I</t>
  </si>
  <si>
    <t>NUTR101 - INTRODUCTION TO NUTRITION</t>
  </si>
  <si>
    <t>ARTT120 - CERAMICS I</t>
  </si>
  <si>
    <t>ACCT221 - ACCOUNTING I</t>
  </si>
  <si>
    <t>HIST200 - US HIST COLONIAL - 1865</t>
  </si>
  <si>
    <t>SPAN101 - ELEM SPANISH I</t>
  </si>
  <si>
    <t>ARTT127 - ART APPRECIATION</t>
  </si>
  <si>
    <t>BIOL213 - HUMAN ANAT &amp; PHYS II</t>
  </si>
  <si>
    <t>MGMT201 - BUSINESS LAW</t>
  </si>
  <si>
    <t>CHEM099 - INTRODUCTORY CHEMISTRY</t>
  </si>
  <si>
    <t>COMM112 - BUS &amp; PRO SPEECH COMM</t>
  </si>
  <si>
    <t>CMAP120 - INTRO TO COMPUTER APPLICATIONS</t>
  </si>
  <si>
    <t>HLTH125 - PERSONALIZED HEALTH FITNESS</t>
  </si>
  <si>
    <t>MATH150 - ELEM APPLIED CALCULUS I</t>
  </si>
  <si>
    <t>ARTT201 - ART HISTORY: 1400 TO PRESENT</t>
  </si>
  <si>
    <t>PSYC203 - HUMAN GROWTH &amp; DEVELOPMENT</t>
  </si>
  <si>
    <t>HIST114 - THE WORLD IN 20TH CENT</t>
  </si>
  <si>
    <t>BIOL210 - MICROBIOLOGY</t>
  </si>
  <si>
    <t>CHEM203 - ORGANIC CHEMISTRY I</t>
  </si>
  <si>
    <t>MATH182 - CALCULUS II</t>
  </si>
  <si>
    <t>BIOL151 - PRIN OF BIOLOGY II</t>
  </si>
  <si>
    <t>BIOL222 - PRINCIPLES OF GENETICS</t>
  </si>
  <si>
    <t>CMSC140 - INTRO TO PROGRAMMING</t>
  </si>
  <si>
    <t>POLI203 - INTERNATIONAL RELATIONS</t>
  </si>
  <si>
    <t>ECON202 - PRIN OF ECONOMICS II</t>
  </si>
  <si>
    <t>ARTT200 - ART HISTORY: ANCIENT TO 1400</t>
  </si>
  <si>
    <t>ELAW980 - ACADEMIC WRITING II</t>
  </si>
  <si>
    <t>BIOL130 - THE HUMAN BODY</t>
  </si>
  <si>
    <t>ELAI990 - ADVANCED INTEGRATED SKILLS</t>
  </si>
  <si>
    <t>ASLP100 - ASL I</t>
  </si>
  <si>
    <t>POLI101 - AMERICAN GOVERNMENT</t>
  </si>
  <si>
    <t>PHOT161 - INTRO TO DIGITAL PHOTOGRAPHY</t>
  </si>
  <si>
    <t>STSU100 - FIRST YEAR SEMINAR</t>
  </si>
  <si>
    <t>SPAN102 - ELEM SPANISH II</t>
  </si>
  <si>
    <t>ELAR980 - ACADEMIC READING II</t>
  </si>
  <si>
    <t>CMSC203 - COMPUTER SCIENCE I</t>
  </si>
  <si>
    <t>HLTH100 - PRIN HEALTH LIVING</t>
  </si>
  <si>
    <t>NWIT127 - MICROCOMPUTER ESSENTIALS</t>
  </si>
  <si>
    <t>ANTH201 - INTRO TO SOCIOCULTURAL ANTHRO</t>
  </si>
  <si>
    <t>GDES116 - DIGITAL TOOLS FOR VISUAL ARTS</t>
  </si>
  <si>
    <t>PHIL101 - INTRO TO PHILOSOPHY</t>
  </si>
  <si>
    <t>CHEM109 - CHEMISTRY AND SOCIETY</t>
  </si>
  <si>
    <t>CHEM132 - PRINCIPLES OF CHEMISTRY II</t>
  </si>
  <si>
    <t>BIOL226 - NUTRITION</t>
  </si>
  <si>
    <t>CCJS110 - ADMIN OF JUSTICE</t>
  </si>
  <si>
    <t>PHYS203 - GNRL PHYSICS NON ENGR I</t>
  </si>
  <si>
    <t>ACCT222 - ACCOUNTING II</t>
  </si>
  <si>
    <t>MUSC131 - AMERICAN POPULAR MUSIC</t>
  </si>
  <si>
    <t>HLTH131 - DRUGS &amp; LIFESTYLE WELLNESS</t>
  </si>
  <si>
    <t>HIST201 - US HIST 1865-PRES</t>
  </si>
  <si>
    <t>BIOL106 - ENVIRONMENTAL BIOLOGY LAB</t>
  </si>
  <si>
    <t>IERW002 - INTEGRATED READ AND WRIT II</t>
  </si>
  <si>
    <t>BIOL105 - ENVIRONMENTAL BIOLOGY</t>
  </si>
  <si>
    <t>CMSC110 - COMPUTER CONCEPTS</t>
  </si>
  <si>
    <t>MATH092 - FOUND OF MATH REASONING</t>
  </si>
  <si>
    <t>ENGL103 - CRIT READ/WRITE/RSRCH AT WORK</t>
  </si>
  <si>
    <t>Note: Data Sources - ARCHIVE_MSFSECT_ARCHIVE;    Course Section/CRN excluded Lab and Discussion sections.</t>
  </si>
  <si>
    <t>NWIT151 - INTRODUCTION TO NETWORKING</t>
  </si>
  <si>
    <t>HINM116 - MEDICAL TERMINOLOGY II</t>
  </si>
  <si>
    <t>NURS113 - FUNDAMENTALS OF NURSING</t>
  </si>
  <si>
    <t>NURS121 - BASIC HEALTH ASSESSMENT</t>
  </si>
  <si>
    <t>CMSC253 - UNIX/LINUX SYSTEM ADMIN</t>
  </si>
  <si>
    <t>NURS114 - PROFESS AND COMMU IN NURSING</t>
  </si>
  <si>
    <t>NWIT252 - CISCO NETWORKING 2</t>
  </si>
  <si>
    <t>NURS125 - NURSING HEALTH AND ILLNESS I</t>
  </si>
  <si>
    <t>NURS126 - NURSING SPECIAL POPULATIONS I</t>
  </si>
  <si>
    <t>NURS129 - PATHO PHARMACOLOGY IN NURSING</t>
  </si>
  <si>
    <t>NURS240 - NURSING HEALTH AND ILLNESS III</t>
  </si>
  <si>
    <t>HLTH225 - INTRO TO HEALTH BEHAVIORS</t>
  </si>
  <si>
    <t>CMSC135 - INTRODUCTION TO SCRIPTING</t>
  </si>
  <si>
    <t>NURS226 - MATERNAL-CHILD NURSING</t>
  </si>
  <si>
    <t>STSU122 - PRINCIPLES OF ACADEMIC SUCCESS</t>
  </si>
  <si>
    <t>NURS225 - NURSING HEALTH AND ILLNESS II</t>
  </si>
  <si>
    <t>ACES</t>
  </si>
  <si>
    <t>STBR</t>
  </si>
  <si>
    <t>Table 5:</t>
  </si>
  <si>
    <t>Grand Total</t>
  </si>
  <si>
    <t>TABLE   6</t>
  </si>
  <si>
    <t>Degree Program Enrollment</t>
  </si>
  <si>
    <t>TABLE   7</t>
  </si>
  <si>
    <t>TABLE   8</t>
  </si>
  <si>
    <t>Program Transfers</t>
  </si>
  <si>
    <t>TABLE   9</t>
  </si>
  <si>
    <t>TABLE   10</t>
  </si>
  <si>
    <t>Four-Year Graduation / Transfer Rates by Program</t>
  </si>
  <si>
    <t>Credits and Time to Award by Program</t>
  </si>
  <si>
    <t>Top Producing Degree/Certificate Programs</t>
  </si>
  <si>
    <t>TABLE   5</t>
  </si>
  <si>
    <t>TABLE   4</t>
  </si>
  <si>
    <t>VPP</t>
  </si>
  <si>
    <t>DEAN</t>
  </si>
  <si>
    <t>PROGRAM AND LEVEL</t>
  </si>
  <si>
    <t>2015</t>
  </si>
  <si>
    <t>5-YR Totals</t>
  </si>
  <si>
    <t>ASSOCIATE DEGREE</t>
  </si>
  <si>
    <t>Kelley</t>
  </si>
  <si>
    <t>Benjamin</t>
  </si>
  <si>
    <t>Criminal Justice (AA &amp; AAS)</t>
  </si>
  <si>
    <t>Early Childhood Education (AA &amp; AAS)</t>
  </si>
  <si>
    <t>Education / Teacher Education (AA &amp; AAT)</t>
  </si>
  <si>
    <t>Davis</t>
  </si>
  <si>
    <t>Accounting (AA &amp; AAS)</t>
  </si>
  <si>
    <t>Business / International Business (AA)</t>
  </si>
  <si>
    <t>Computer Applications (AA &amp; AAS)</t>
  </si>
  <si>
    <t>Hospitality Management (AA &amp; AAS)</t>
  </si>
  <si>
    <t>Paralegal Studies (AA &amp; AAS)</t>
  </si>
  <si>
    <t>Trezza</t>
  </si>
  <si>
    <t>Arts &amp; Sci - Art Education Track (AA)</t>
  </si>
  <si>
    <t>Arts &amp; Sci - Art History Track (AA)</t>
  </si>
  <si>
    <t>Arts &amp; Sci - Art Track (AA)</t>
  </si>
  <si>
    <t>Arts &amp; Sci - Dance Track (AA)</t>
  </si>
  <si>
    <t>Arts &amp; Sci - Music Track (AA)</t>
  </si>
  <si>
    <t>Arts &amp; Sci - Studio Art Track (AA)</t>
  </si>
  <si>
    <t>Arts &amp; Sci - Theatre Performance Track (AA)</t>
  </si>
  <si>
    <t>Arts &amp; Sci - Theatre Technical Track (AA)</t>
  </si>
  <si>
    <t>Broadcast Media: Radio</t>
  </si>
  <si>
    <t>Broadcast Media: Television</t>
  </si>
  <si>
    <t>Computer Gaming &amp; Simulation (AA - All Tracks)</t>
  </si>
  <si>
    <t>Digital Media &amp; Web Technology (AAS)</t>
  </si>
  <si>
    <t>Graphic Design (AA, AAS, &amp; AFA - All Tracks)</t>
  </si>
  <si>
    <t>Graphic Design (AFA) - School of Art &amp; Design</t>
  </si>
  <si>
    <t>Photography (AA &amp; AAS)</t>
  </si>
  <si>
    <t>School of Art &amp; Design - Applicants</t>
  </si>
  <si>
    <t>Studio Art (AFA)</t>
  </si>
  <si>
    <t>Studio Art (AFA) - School of Art &amp; Design</t>
  </si>
  <si>
    <t>Kelly</t>
  </si>
  <si>
    <t>Digital Animation</t>
  </si>
  <si>
    <t>Latimer</t>
  </si>
  <si>
    <t>Kehnemouyi</t>
  </si>
  <si>
    <t>Computer Gaming &amp; Simulation (AAS)</t>
  </si>
  <si>
    <t>Computer Science &amp; Technologies (AA - All Tracks)</t>
  </si>
  <si>
    <t>Cybersecurity (AAS)</t>
  </si>
  <si>
    <t>Engineering Science (AA &amp; AS - All Tracks)</t>
  </si>
  <si>
    <t>Information Systems Security (AAS)</t>
  </si>
  <si>
    <t>Network &amp; Wireless Technologies (AAS)</t>
  </si>
  <si>
    <t>Science - Mathematics Track (AS)</t>
  </si>
  <si>
    <t>Science - Physics Track (AS)</t>
  </si>
  <si>
    <t>Sniezek</t>
  </si>
  <si>
    <t>Biotechnology (AA &amp; AAS)</t>
  </si>
  <si>
    <t>Science - Biological Science</t>
  </si>
  <si>
    <t>Science - Chemistry/Biochemistry Track (AS)</t>
  </si>
  <si>
    <t>Science - Environmental Science/Policy Track (AS)</t>
  </si>
  <si>
    <t>Science - Life Science Track (AS)</t>
  </si>
  <si>
    <t>Payne</t>
  </si>
  <si>
    <t>Roberts</t>
  </si>
  <si>
    <t>Applied Geography (AA &amp; AAS)</t>
  </si>
  <si>
    <t>Architectural &amp; Construction Tech (AA &amp; AAS)</t>
  </si>
  <si>
    <t>Arts &amp; Sci - Interior Design - PreProfession (AA)</t>
  </si>
  <si>
    <t>Automotive Technology (AA &amp; AAS)</t>
  </si>
  <si>
    <t>Building Trades Technology (AA &amp; AAS)</t>
  </si>
  <si>
    <t>Computer Publishing &amp; Printing Mgmt.</t>
  </si>
  <si>
    <t>Interior Design - PreProfessional (AAS)</t>
  </si>
  <si>
    <t>Landscape Technology (AA &amp; AAS)</t>
  </si>
  <si>
    <t>Stewart</t>
  </si>
  <si>
    <t>Arts &amp; Sci - Aging Studies Track (AA)</t>
  </si>
  <si>
    <t>Arts &amp; Sci - Community Health Track (AA)</t>
  </si>
  <si>
    <t>Arts &amp; Sci - Health Education Track (AA)</t>
  </si>
  <si>
    <t>Arts &amp; Sci - Health Fitness Specialist Track (AA)</t>
  </si>
  <si>
    <t>Arts &amp; Sci - Health Fitness Track (AA)</t>
  </si>
  <si>
    <t>Arts &amp; Sci - Hlth Fitness Leadership Track (AA)</t>
  </si>
  <si>
    <t>Arts &amp; Sci - Phys Ed Teacher Ed Track (AA)</t>
  </si>
  <si>
    <t>Diagnostic Medical Sonography (AA &amp; AAS)</t>
  </si>
  <si>
    <t>Fire Sci./Preven., Emerg. Prepare. (AA, AS &amp; AAS)</t>
  </si>
  <si>
    <t>Health Enhancement - Public Health Sciences (AS)</t>
  </si>
  <si>
    <t>Health Information Management (AA &amp; AAS)</t>
  </si>
  <si>
    <t>Mental Health Associate (AA &amp; AAS)</t>
  </si>
  <si>
    <t>Nursing (AS)</t>
  </si>
  <si>
    <t>Physical Therapist Assistant (AAS)</t>
  </si>
  <si>
    <t>Radiologic (X-Ray) Technology (AA &amp; AAS)</t>
  </si>
  <si>
    <t>Surgical Technologist (AAS)</t>
  </si>
  <si>
    <t>Fechter</t>
  </si>
  <si>
    <t>American Sign Language (AA &amp; AAS)</t>
  </si>
  <si>
    <t>Arts &amp; Sci - International Studies Track (AA)</t>
  </si>
  <si>
    <t>Venkatesh</t>
  </si>
  <si>
    <t>Communication Studies (AA)</t>
  </si>
  <si>
    <t>Terry</t>
  </si>
  <si>
    <t>General Studies - HACL</t>
  </si>
  <si>
    <t>General Studies - INTG</t>
  </si>
  <si>
    <t>General Studies - SSAH</t>
  </si>
  <si>
    <t>General Studies - STEM</t>
  </si>
  <si>
    <t>General Studies (AA - All Other Tracks)</t>
  </si>
  <si>
    <t>Unassigned</t>
  </si>
  <si>
    <t>Arts &amp; Sci - Liberal Arts Track (AA)</t>
  </si>
  <si>
    <t>CERTIFICATE DEGREE</t>
  </si>
  <si>
    <t>Early Childhood Education (CT)</t>
  </si>
  <si>
    <t>Accounting (CT)</t>
  </si>
  <si>
    <t>Computer Applications (CT)</t>
  </si>
  <si>
    <t>Hospitality Management (CT)</t>
  </si>
  <si>
    <t>Management (CT)</t>
  </si>
  <si>
    <t>Paralegal Studies (CT)</t>
  </si>
  <si>
    <t>Redmond</t>
  </si>
  <si>
    <t>Technical Writing (CT)</t>
  </si>
  <si>
    <t>Communication Tech-Broadcast Journallism (CT)</t>
  </si>
  <si>
    <t>Communication Tech-Digital Multimedia (CT)</t>
  </si>
  <si>
    <t>Communication Tech-Radio Production (CT)</t>
  </si>
  <si>
    <t>Communication Tech-TV Production (CT)</t>
  </si>
  <si>
    <t>Computer Gaming &amp; Simulation (CT)</t>
  </si>
  <si>
    <t>Computer Graphics / Graphic Design (CT)</t>
  </si>
  <si>
    <t>Digital Animation (CT)</t>
  </si>
  <si>
    <t>Graphic Design/ Digital Tool (CT)</t>
  </si>
  <si>
    <t>Music Transfer (CT)</t>
  </si>
  <si>
    <t>Photography (CT)</t>
  </si>
  <si>
    <t>Specialized Art Transfer (CT)</t>
  </si>
  <si>
    <t>Studio Art (CT)</t>
  </si>
  <si>
    <t>Computer Science - Computer Programming (CT)</t>
  </si>
  <si>
    <t>Cybersecurity (CT)</t>
  </si>
  <si>
    <t>Microcomputer Technician (CT)</t>
  </si>
  <si>
    <t>Network &amp; Wireless Technologies (CT)</t>
  </si>
  <si>
    <t>Network Engineer (CT)</t>
  </si>
  <si>
    <t>Biomanufacturing (CT)</t>
  </si>
  <si>
    <t>Biotechnology (CT)</t>
  </si>
  <si>
    <t>Automotive Technology (CT)</t>
  </si>
  <si>
    <t>Building Trades Technology (CT)</t>
  </si>
  <si>
    <t>CAD for the Building Professional (CT)</t>
  </si>
  <si>
    <t>Cartography &amp; Geographic Ed / Info Sys (CT)</t>
  </si>
  <si>
    <t>Computer Publishing &amp; Printing Mgmt. (CT)</t>
  </si>
  <si>
    <t>Geographic Education (CT)</t>
  </si>
  <si>
    <t>Interior Design (CT)</t>
  </si>
  <si>
    <t>Landscape Technology (CT)</t>
  </si>
  <si>
    <t>Management of Construction (CT)</t>
  </si>
  <si>
    <t>Residential Remodeling &amp; Repair (CT)</t>
  </si>
  <si>
    <t>Exercise Sci - Personal Trainer (CT)</t>
  </si>
  <si>
    <t>Fire Sci./Preven., Emergency Prepare. (CT)</t>
  </si>
  <si>
    <t>Fire Science (CT)</t>
  </si>
  <si>
    <t>Medical Coder/Abstractr/Biller (CT)</t>
  </si>
  <si>
    <t>Polysomnography Technology (CT)</t>
  </si>
  <si>
    <t>Surgical Technology (CT)</t>
  </si>
  <si>
    <t>American Sign Language (CT)</t>
  </si>
  <si>
    <t>Ethnic Studies (CT)</t>
  </si>
  <si>
    <t>Women's Studies (CT)</t>
  </si>
  <si>
    <t>Arts &amp; Sciences Transfer (CT)</t>
  </si>
  <si>
    <t>Transfer Studies (CT)</t>
  </si>
  <si>
    <t>LETTERS OF RECOGNITION</t>
  </si>
  <si>
    <t>A+ Microcomputer Certification Qualification (LR)</t>
  </si>
  <si>
    <t>Hospitality Management (LR)</t>
  </si>
  <si>
    <t>Management (LR)</t>
  </si>
  <si>
    <t>Paralegal Studies - Legal Analysis (LR)</t>
  </si>
  <si>
    <t>Architect. &amp; Construct. Tech - Sustainability (LR)</t>
  </si>
  <si>
    <t>Building Trades Technology (LR)</t>
  </si>
  <si>
    <t>Residential Remodeling (LR)</t>
  </si>
  <si>
    <t>Exercise Sci - Personal Trainer Exam Prep (LR)</t>
  </si>
  <si>
    <t>Ethnic Social Studies (LR)</t>
  </si>
  <si>
    <t>Associate Degrees Awardees</t>
  </si>
  <si>
    <t>Certificate Awardees</t>
  </si>
  <si>
    <t>CERTIFICATES</t>
  </si>
  <si>
    <t>ASSOCIATE</t>
  </si>
  <si>
    <t>a</t>
  </si>
  <si>
    <t>b</t>
  </si>
  <si>
    <t>d</t>
  </si>
  <si>
    <t>Brad Stewart</t>
  </si>
  <si>
    <t>Monique Davis</t>
  </si>
  <si>
    <t>157B</t>
  </si>
  <si>
    <t>157A</t>
  </si>
  <si>
    <t>Arts &amp; Sci - Hlth Fitness SpecialistTrack (AA)</t>
  </si>
  <si>
    <t>159A</t>
  </si>
  <si>
    <t>077</t>
  </si>
  <si>
    <t>Arts &amp; Sci - Pre Medicine Track (AA)</t>
  </si>
  <si>
    <t>335A</t>
  </si>
  <si>
    <t>Diagnostic Med Sonography - General Track (AAS)</t>
  </si>
  <si>
    <t>335C</t>
  </si>
  <si>
    <t>Emergency Preparedness Management (AS)</t>
  </si>
  <si>
    <t>191B</t>
  </si>
  <si>
    <t>Fire Prevention Technology (AAS)</t>
  </si>
  <si>
    <t>Fire Sci - Emergency Med Tech Basic (LR)</t>
  </si>
  <si>
    <t>346A</t>
  </si>
  <si>
    <t>Fire Sci - Fire &amp; Emergency Services Mgmt (AAS)</t>
  </si>
  <si>
    <t>349A</t>
  </si>
  <si>
    <t>Pre Clinical Diagnostic Sonography (UH)</t>
  </si>
  <si>
    <t>Pre Clinical Mental Health Tech (UH)</t>
  </si>
  <si>
    <t>Pre Clinical Nursing (UH)</t>
  </si>
  <si>
    <t>Pre Clinical Physical Therapist (UH)</t>
  </si>
  <si>
    <t>Pre Clinical Radiologic Tech (UH)</t>
  </si>
  <si>
    <t>Pre Health Information Tech (UH)</t>
  </si>
  <si>
    <t>Pre Polysomnography CT (UH)</t>
  </si>
  <si>
    <t>Pre Surgical Tech (UH)</t>
  </si>
  <si>
    <t>Pre-Med Coder Abstractor Biller (CT)</t>
  </si>
  <si>
    <t>Sharon Fechter</t>
  </si>
  <si>
    <t>American Sign Language (AA)</t>
  </si>
  <si>
    <t>CE - Second Language Learning (ESL)</t>
  </si>
  <si>
    <t>Usha Venkatesh</t>
  </si>
  <si>
    <t>Comm &amp; Broadcasting Tech - Radio Track (AAS)</t>
  </si>
  <si>
    <t>Comm &amp; Broadcasting Tech - TV Track (AAS)</t>
  </si>
  <si>
    <t>Carolyn Terry</t>
  </si>
  <si>
    <t>Samantha Veneruso</t>
  </si>
  <si>
    <t>129A</t>
  </si>
  <si>
    <t>General Studies - Biology Track (AA)</t>
  </si>
  <si>
    <t>129D</t>
  </si>
  <si>
    <t>General Studies - English/Literature Track (AA)</t>
  </si>
  <si>
    <t>129F</t>
  </si>
  <si>
    <t>129M</t>
  </si>
  <si>
    <t>129K</t>
  </si>
  <si>
    <t>General Studies - Psychology Track (AA)</t>
  </si>
  <si>
    <t>129L</t>
  </si>
  <si>
    <t>129N</t>
  </si>
  <si>
    <t>General Studies - Undecided Track (AA)</t>
  </si>
  <si>
    <t>General Studies (AA)</t>
  </si>
  <si>
    <t>George Payne</t>
  </si>
  <si>
    <t>Ed Roberts</t>
  </si>
  <si>
    <t>Applied Geography (AAS)</t>
  </si>
  <si>
    <t>Arch/Construc Tech - Arch Tech Track (AAS)</t>
  </si>
  <si>
    <t>Architectural/Construction Technology (AAS)</t>
  </si>
  <si>
    <t>Auto Electrical Sys Specialist (CT)</t>
  </si>
  <si>
    <t>Automotive Technology (AAS)</t>
  </si>
  <si>
    <t>179A</t>
  </si>
  <si>
    <t>Building Trades - Carpentry (CT)</t>
  </si>
  <si>
    <t>810A</t>
  </si>
  <si>
    <t>Building Trades - HVAC (CT)</t>
  </si>
  <si>
    <t>308A</t>
  </si>
  <si>
    <t>308B</t>
  </si>
  <si>
    <t>Building Trades Tech - Electric Wiring Trk (AAS)</t>
  </si>
  <si>
    <t>308C</t>
  </si>
  <si>
    <t>Building Trades Tech - HVAC Track (AAS)</t>
  </si>
  <si>
    <t>CAD For The Building Professional (CT)</t>
  </si>
  <si>
    <t>Cartography &amp; Geographic Information Sys (CT)</t>
  </si>
  <si>
    <t>160A</t>
  </si>
  <si>
    <t>Engine Performance Specialist (CT)</t>
  </si>
  <si>
    <t>Interior Design - Advanced Interior Design (CT)</t>
  </si>
  <si>
    <t>306A</t>
  </si>
  <si>
    <t>Interior Design - General Track (AAS)</t>
  </si>
  <si>
    <t>Interior Design - Intro Interior Design (CT)</t>
  </si>
  <si>
    <t>Landscape Technology (AAS)</t>
  </si>
  <si>
    <t>161A</t>
  </si>
  <si>
    <t>236A</t>
  </si>
  <si>
    <t>Kimberly Kelley</t>
  </si>
  <si>
    <t>Eric Benjamin</t>
  </si>
  <si>
    <t>Criminal Justice (AAS)</t>
  </si>
  <si>
    <t>Early Childhood Education (AAS)</t>
  </si>
  <si>
    <t>Teacher Education - Chemistry (Secondary AAT)</t>
  </si>
  <si>
    <t>Teacher Education - E Childhood Ed/Special (AAT)</t>
  </si>
  <si>
    <t>601A</t>
  </si>
  <si>
    <t>Teacher Education - Elem Ed/Special Ed (AAT)</t>
  </si>
  <si>
    <t>Teacher Education - English (Secondary AAT)</t>
  </si>
  <si>
    <t>Teacher Education - Mathematics (Secondary AAT)</t>
  </si>
  <si>
    <t>Teacher Education - Spanish (Secondary AAT)</t>
  </si>
  <si>
    <t>Frank Trezza</t>
  </si>
  <si>
    <t>059</t>
  </si>
  <si>
    <t>003</t>
  </si>
  <si>
    <t>045</t>
  </si>
  <si>
    <t>054</t>
  </si>
  <si>
    <t>062</t>
  </si>
  <si>
    <t>011</t>
  </si>
  <si>
    <t>014</t>
  </si>
  <si>
    <t>Comm &amp; Broadcasting - Broadcast Journalism (CT)</t>
  </si>
  <si>
    <t>Comm &amp; Broadcasting - Radio Production (CT)</t>
  </si>
  <si>
    <t>Comm &amp; Broadcasting - TV Production (CT)</t>
  </si>
  <si>
    <t>Computer Graphics: Art &amp; Animation (CT)</t>
  </si>
  <si>
    <t>Digital Multimedia Production (CT)</t>
  </si>
  <si>
    <t>DM &amp; WT - Programming (CT)</t>
  </si>
  <si>
    <t>229A</t>
  </si>
  <si>
    <t>DM &amp; WT - Web Design (CT)</t>
  </si>
  <si>
    <t>231A</t>
  </si>
  <si>
    <t>DM &amp; WT - Web Development (CT)</t>
  </si>
  <si>
    <t>304A</t>
  </si>
  <si>
    <t>Graphic Design - Graphic Design Track (AAS)</t>
  </si>
  <si>
    <t>Graphic Design - Illustration Track (AAS)</t>
  </si>
  <si>
    <t>Graphic Design (AFA)</t>
  </si>
  <si>
    <t>902A</t>
  </si>
  <si>
    <t>Graphic Design (AFA) - SA&amp;D Applicant</t>
  </si>
  <si>
    <t>Graphic Design / Digital Tools (CT)</t>
  </si>
  <si>
    <t>Music (CT)</t>
  </si>
  <si>
    <t>Photography - Electronic Photography (CT)</t>
  </si>
  <si>
    <t>Photography - Photographic Techniques (CT)</t>
  </si>
  <si>
    <t>Photography - Photography Master (CT)</t>
  </si>
  <si>
    <t>Photography - Portrait/Fashion/PhotoJourn (CT)</t>
  </si>
  <si>
    <t>Photography (AAS)</t>
  </si>
  <si>
    <t>211A</t>
  </si>
  <si>
    <t>Kathryn Davis</t>
  </si>
  <si>
    <t>Accounting (AAS)</t>
  </si>
  <si>
    <t>Business - International Business (AA)</t>
  </si>
  <si>
    <t>006</t>
  </si>
  <si>
    <t>Business (AA)</t>
  </si>
  <si>
    <t>606D</t>
  </si>
  <si>
    <t>Cmptr Gaming &amp; Sim - Art &amp; Animation Trk (AA)</t>
  </si>
  <si>
    <t>606A</t>
  </si>
  <si>
    <t>Cmptr Gaming &amp; Sim - Game Programming Trk (AA)</t>
  </si>
  <si>
    <t>606E</t>
  </si>
  <si>
    <t>Cmptr Gaming &amp; Sim - Production &amp; Design Trk (AA)</t>
  </si>
  <si>
    <t>Computer Applications - Database Systems (CT)</t>
  </si>
  <si>
    <t>311E</t>
  </si>
  <si>
    <t>Computer Applications - Database Systems Trk (AAS)</t>
  </si>
  <si>
    <t>311B</t>
  </si>
  <si>
    <t>Computer Applications - Info Technol Track (AAS)</t>
  </si>
  <si>
    <t>Computer Applications - Information Tech (CT)</t>
  </si>
  <si>
    <t>DM &amp; WT - Internet Games &amp; Simulation (CT)</t>
  </si>
  <si>
    <t>353D</t>
  </si>
  <si>
    <t>353E</t>
  </si>
  <si>
    <t>353B</t>
  </si>
  <si>
    <t>Hosp Mgmt - Food &amp; Beverage Management (LR)</t>
  </si>
  <si>
    <t>347A</t>
  </si>
  <si>
    <t>Hosp Mgmt - Food &amp; Beverage Track (AAS)</t>
  </si>
  <si>
    <t>Hosp Mgmt - Hospitality Supvr &amp; Leadership (CT)</t>
  </si>
  <si>
    <t>Hosp Mgmt - Hospitality Supvr &amp; Leadership (LR)</t>
  </si>
  <si>
    <t>347B</t>
  </si>
  <si>
    <t>Hosp Mgmt - Mgmt/Supervision Track (AAS)</t>
  </si>
  <si>
    <t>347C</t>
  </si>
  <si>
    <t>Hosp Mgmt - Mtng/Conf/Event Planning Track (AAS)</t>
  </si>
  <si>
    <t>055</t>
  </si>
  <si>
    <t>Hospitality Mgmt - Food &amp; Bev Mgmt (CT)</t>
  </si>
  <si>
    <t>145A</t>
  </si>
  <si>
    <t>Management - Management (CT)</t>
  </si>
  <si>
    <t>805A</t>
  </si>
  <si>
    <t>Management - Supervisory Management (LR)</t>
  </si>
  <si>
    <t>Paralegal Studies (AAS)</t>
  </si>
  <si>
    <t>Rodney Redmond</t>
  </si>
  <si>
    <t>Margaret Latimer</t>
  </si>
  <si>
    <t>Jim Sniezek</t>
  </si>
  <si>
    <t>Biotechnology (AAS)</t>
  </si>
  <si>
    <t>412D</t>
  </si>
  <si>
    <t>412E</t>
  </si>
  <si>
    <t>412A</t>
  </si>
  <si>
    <t>412B</t>
  </si>
  <si>
    <t>412C</t>
  </si>
  <si>
    <t>Muhammad Kehnemouyi</t>
  </si>
  <si>
    <t>Computer Sci &amp; Tech - Computer Sci Track (AA)</t>
  </si>
  <si>
    <t>Computer Sci &amp; Tech - Information Sys Track (AA)</t>
  </si>
  <si>
    <t>356A</t>
  </si>
  <si>
    <t>Eng Sci - Aerospace Engineering Track (AS)</t>
  </si>
  <si>
    <t>411A</t>
  </si>
  <si>
    <t>Eng Sci - Bioengineering Track (AS)</t>
  </si>
  <si>
    <t>Eng Sci - Chemical Engineering Track (AS)</t>
  </si>
  <si>
    <t>Eng Sci - Civil Engineering Track (AS)</t>
  </si>
  <si>
    <t>Eng Sci - Computer Engineering Track (AS)</t>
  </si>
  <si>
    <t>Eng Sci - Electrical Engineering Track (AS)</t>
  </si>
  <si>
    <t>Eng Sci - Fire Protection Track (AS)</t>
  </si>
  <si>
    <t>Eng Sci - General Engineering Track (AS)</t>
  </si>
  <si>
    <t>Eng Sci - Materials Science Eng Track (AS)</t>
  </si>
  <si>
    <t>Eng Sci - Mechanical Engineering Track (AS)</t>
  </si>
  <si>
    <t>Eng Sci - Nuclear Engineering Track (AS)</t>
  </si>
  <si>
    <t>Microcomputer Tech - Wireless Technologies (CT)</t>
  </si>
  <si>
    <t>354C</t>
  </si>
  <si>
    <t>Network &amp; Wireless Tech - Cisco Track (AAS)</t>
  </si>
  <si>
    <t>354B</t>
  </si>
  <si>
    <t>Network &amp; Wireless Tech - Microsoft Track (AAS)</t>
  </si>
  <si>
    <t>354A</t>
  </si>
  <si>
    <t>Network &amp; Wireless Tech - Wireless Tech Trk (AAS)</t>
  </si>
  <si>
    <t>Network &amp; Wireless Technol - IT Professional+ (CT)</t>
  </si>
  <si>
    <t>215B</t>
  </si>
  <si>
    <t>Monica Brown</t>
  </si>
  <si>
    <t>Tonya Mason</t>
  </si>
  <si>
    <t>000</t>
  </si>
  <si>
    <t>Continuing Education - UNDECLARED</t>
  </si>
  <si>
    <t>000A</t>
  </si>
  <si>
    <t>Credit - UNDECLARED (Assoc)</t>
  </si>
  <si>
    <t>000B</t>
  </si>
  <si>
    <t>Credit - UNDECLARED (Cert)</t>
  </si>
  <si>
    <t>400</t>
  </si>
  <si>
    <t>Nursing</t>
  </si>
  <si>
    <t>Arts and Sciences Fitness</t>
  </si>
  <si>
    <t>338</t>
  </si>
  <si>
    <t>Mental Health Associate</t>
  </si>
  <si>
    <t>340</t>
  </si>
  <si>
    <t>415</t>
  </si>
  <si>
    <t>Public Health Sciences</t>
  </si>
  <si>
    <t>243</t>
  </si>
  <si>
    <t>Polysomnography Technology -CT</t>
  </si>
  <si>
    <t>414</t>
  </si>
  <si>
    <t>Emergency Preparedness Mgmt AS</t>
  </si>
  <si>
    <t>186A</t>
  </si>
  <si>
    <t>Health Education</t>
  </si>
  <si>
    <t>157</t>
  </si>
  <si>
    <t>186</t>
  </si>
  <si>
    <t>352</t>
  </si>
  <si>
    <t>218</t>
  </si>
  <si>
    <t>300</t>
  </si>
  <si>
    <t>071</t>
  </si>
  <si>
    <t>Pre Dentistry</t>
  </si>
  <si>
    <t>081</t>
  </si>
  <si>
    <t>Pre Pharmacy</t>
  </si>
  <si>
    <t>520</t>
  </si>
  <si>
    <t>Gen Ed/Pre Clinical Rad Tech</t>
  </si>
  <si>
    <t>525</t>
  </si>
  <si>
    <t>Pre-Med Coder Abstract Bill CT</t>
  </si>
  <si>
    <t>530</t>
  </si>
  <si>
    <t>Gen Ed/Pre Clinical Diag Sona</t>
  </si>
  <si>
    <t>550</t>
  </si>
  <si>
    <t>Gen Ed/Pre Health Info Tech</t>
  </si>
  <si>
    <t>560</t>
  </si>
  <si>
    <t>Gen Ed/Pre Clinical Mental Hlt</t>
  </si>
  <si>
    <t>570</t>
  </si>
  <si>
    <t>Gen Ed/Pre Clinical Nursing</t>
  </si>
  <si>
    <t>580</t>
  </si>
  <si>
    <t>Gen Ed/Pre Clinic Phys Thrpst</t>
  </si>
  <si>
    <t>590</t>
  </si>
  <si>
    <t>Gen Ed/Pre-Surgical Tech</t>
  </si>
  <si>
    <t>821</t>
  </si>
  <si>
    <t>Personal Trainer Exam Prep LR</t>
  </si>
  <si>
    <t>191A</t>
  </si>
  <si>
    <t>Diagnostic Medical Sonography</t>
  </si>
  <si>
    <t>335B</t>
  </si>
  <si>
    <t>152</t>
  </si>
  <si>
    <t>Arts and Sciences  Intnl</t>
  </si>
  <si>
    <t>608</t>
  </si>
  <si>
    <t>American Sign Language</t>
  </si>
  <si>
    <t>251</t>
  </si>
  <si>
    <t>Women's Studies - CT</t>
  </si>
  <si>
    <t>241</t>
  </si>
  <si>
    <t>Ethnic Social Studies - CT</t>
  </si>
  <si>
    <t>609</t>
  </si>
  <si>
    <t>Communication Studies</t>
  </si>
  <si>
    <t>310A</t>
  </si>
  <si>
    <t>Communication Tech: Television</t>
  </si>
  <si>
    <t>309</t>
  </si>
  <si>
    <t>Communication Tech: Radio</t>
  </si>
  <si>
    <t>310</t>
  </si>
  <si>
    <t>129</t>
  </si>
  <si>
    <t>611C</t>
  </si>
  <si>
    <t>611B</t>
  </si>
  <si>
    <t>611A</t>
  </si>
  <si>
    <t>611D</t>
  </si>
  <si>
    <t>General Studies Psychology</t>
  </si>
  <si>
    <t>129B</t>
  </si>
  <si>
    <t>General Studies Chemistry</t>
  </si>
  <si>
    <t>General Studies Undecided</t>
  </si>
  <si>
    <t>General Studies History/Pol Sc</t>
  </si>
  <si>
    <t>General Studies Biological</t>
  </si>
  <si>
    <t>129C</t>
  </si>
  <si>
    <t>General Studies Economics</t>
  </si>
  <si>
    <t>General Studies Eng/Lit</t>
  </si>
  <si>
    <t>129H</t>
  </si>
  <si>
    <t>General Studies Philosophy</t>
  </si>
  <si>
    <t>General Studies Soc/Anthro</t>
  </si>
  <si>
    <t>611Z</t>
  </si>
  <si>
    <t>General Studies - GENU</t>
  </si>
  <si>
    <t>303</t>
  </si>
  <si>
    <t>Management of Construction</t>
  </si>
  <si>
    <t>302</t>
  </si>
  <si>
    <t>102</t>
  </si>
  <si>
    <t>Interior Design Preprofession</t>
  </si>
  <si>
    <t>344</t>
  </si>
  <si>
    <t>Applied Geography</t>
  </si>
  <si>
    <t>307</t>
  </si>
  <si>
    <t>328</t>
  </si>
  <si>
    <t>163A</t>
  </si>
  <si>
    <t>Building Trades Tech</t>
  </si>
  <si>
    <t>140</t>
  </si>
  <si>
    <t>Landscape Technology Cert</t>
  </si>
  <si>
    <t>224</t>
  </si>
  <si>
    <t>306B</t>
  </si>
  <si>
    <t>A.A.T. Elementary Education</t>
  </si>
  <si>
    <t>604</t>
  </si>
  <si>
    <t>A.A.T. Edu-Early Child/Spec Ed</t>
  </si>
  <si>
    <t>314</t>
  </si>
  <si>
    <t>Criminal Justice</t>
  </si>
  <si>
    <t>315</t>
  </si>
  <si>
    <t>Early Childhood Education Tech</t>
  </si>
  <si>
    <t>605</t>
  </si>
  <si>
    <t>A.A.T. Second Edu-Mathematics</t>
  </si>
  <si>
    <t>177</t>
  </si>
  <si>
    <t>601</t>
  </si>
  <si>
    <t>602</t>
  </si>
  <si>
    <t>A.A.T. Secondary Edu-Spanish</t>
  </si>
  <si>
    <t>607</t>
  </si>
  <si>
    <t>A.A.T. Secondary Edu-English</t>
  </si>
  <si>
    <t>610</t>
  </si>
  <si>
    <t>A.A.T. Secondary Edu-Chemistry</t>
  </si>
  <si>
    <t>819</t>
  </si>
  <si>
    <t>Early Childhood Ldrshp Mgmt LR</t>
  </si>
  <si>
    <t>Arts and Sciences  Music</t>
  </si>
  <si>
    <t>Advertising Design</t>
  </si>
  <si>
    <t>Arts and Science  Thtr Perf</t>
  </si>
  <si>
    <t>910</t>
  </si>
  <si>
    <t>342</t>
  </si>
  <si>
    <t>Photography</t>
  </si>
  <si>
    <t>902</t>
  </si>
  <si>
    <t>Graphic Design - AFA</t>
  </si>
  <si>
    <t>Studio Art</t>
  </si>
  <si>
    <t>172</t>
  </si>
  <si>
    <t>Portrait Fashion Photo Cert</t>
  </si>
  <si>
    <t>193</t>
  </si>
  <si>
    <t>207</t>
  </si>
  <si>
    <t>Broadcast Journalism Cert</t>
  </si>
  <si>
    <t>209</t>
  </si>
  <si>
    <t>214</t>
  </si>
  <si>
    <t>305</t>
  </si>
  <si>
    <t>Illustration</t>
  </si>
  <si>
    <t>357</t>
  </si>
  <si>
    <t>Digital Media &amp; Web Tech AAS</t>
  </si>
  <si>
    <t>Arts and Science  Thtr Tech</t>
  </si>
  <si>
    <t>Arts and Sciences  Lib Arts</t>
  </si>
  <si>
    <t>128</t>
  </si>
  <si>
    <t>Dance</t>
  </si>
  <si>
    <t>175</t>
  </si>
  <si>
    <t>Art and Animation Cert</t>
  </si>
  <si>
    <t>204</t>
  </si>
  <si>
    <t>208</t>
  </si>
  <si>
    <t>212</t>
  </si>
  <si>
    <t>358</t>
  </si>
  <si>
    <t>900</t>
  </si>
  <si>
    <t>Studio Art - AFA</t>
  </si>
  <si>
    <t>Business</t>
  </si>
  <si>
    <t>Hospitality Management</t>
  </si>
  <si>
    <t>360</t>
  </si>
  <si>
    <t>Computer Gaming and Simulation</t>
  </si>
  <si>
    <t>341</t>
  </si>
  <si>
    <t>Paralegal Studies</t>
  </si>
  <si>
    <t>Computer Applications</t>
  </si>
  <si>
    <t>167</t>
  </si>
  <si>
    <t>Accounting Cert</t>
  </si>
  <si>
    <t>149</t>
  </si>
  <si>
    <t>International Business</t>
  </si>
  <si>
    <t>233</t>
  </si>
  <si>
    <t>Hospitality Sup &amp; Ldrshp Cert</t>
  </si>
  <si>
    <t>301</t>
  </si>
  <si>
    <t>Accounting</t>
  </si>
  <si>
    <t>232A</t>
  </si>
  <si>
    <t>145</t>
  </si>
  <si>
    <t>156</t>
  </si>
  <si>
    <t>606</t>
  </si>
  <si>
    <t>Management Certificate</t>
  </si>
  <si>
    <t>143</t>
  </si>
  <si>
    <t>Technical Writing Cert</t>
  </si>
  <si>
    <t>AS in Science-Life Sciences</t>
  </si>
  <si>
    <t>AS in Science-Mathematics</t>
  </si>
  <si>
    <t>412F</t>
  </si>
  <si>
    <t>AS in Science-Biological Sci</t>
  </si>
  <si>
    <t>AS in Science-Chemistry/Bioche</t>
  </si>
  <si>
    <t>334</t>
  </si>
  <si>
    <t>Biotechnology</t>
  </si>
  <si>
    <t>AS in Science Enviromental Sci</t>
  </si>
  <si>
    <t>219</t>
  </si>
  <si>
    <t>245</t>
  </si>
  <si>
    <t>AS in Science-Physics</t>
  </si>
  <si>
    <t>246</t>
  </si>
  <si>
    <t>107</t>
  </si>
  <si>
    <t>Computer Science</t>
  </si>
  <si>
    <t>109</t>
  </si>
  <si>
    <t>Information Systems</t>
  </si>
  <si>
    <t>402</t>
  </si>
  <si>
    <t>Electrical Engineering</t>
  </si>
  <si>
    <t>404</t>
  </si>
  <si>
    <t>Mechanical Engineering</t>
  </si>
  <si>
    <t>407</t>
  </si>
  <si>
    <t>Civil Engineering</t>
  </si>
  <si>
    <t>410</t>
  </si>
  <si>
    <t>General Engineering</t>
  </si>
  <si>
    <t>408</t>
  </si>
  <si>
    <t>Aerospace Engineering</t>
  </si>
  <si>
    <t>354</t>
  </si>
  <si>
    <t>406</t>
  </si>
  <si>
    <t>Chemical Engineering</t>
  </si>
  <si>
    <t>Bioengineering</t>
  </si>
  <si>
    <t>409</t>
  </si>
  <si>
    <t>Computer Engineering</t>
  </si>
  <si>
    <t>108</t>
  </si>
  <si>
    <t>Computer Programming Cert</t>
  </si>
  <si>
    <t>242</t>
  </si>
  <si>
    <t>Information System Security CT</t>
  </si>
  <si>
    <t>403</t>
  </si>
  <si>
    <t>Fire Protection Engineering</t>
  </si>
  <si>
    <t>405</t>
  </si>
  <si>
    <t>Nuclear Engineering</t>
  </si>
  <si>
    <t>413</t>
  </si>
  <si>
    <t>Material Science &amp; Engineering</t>
  </si>
  <si>
    <t>234</t>
  </si>
  <si>
    <t>FY2015</t>
  </si>
  <si>
    <t>FY2016</t>
  </si>
  <si>
    <t>FY2017</t>
  </si>
  <si>
    <t>FY2018</t>
  </si>
  <si>
    <t>A.A.T. Elementary Edu/Spec Edu</t>
  </si>
  <si>
    <t>603</t>
  </si>
  <si>
    <t>A.A.T. Secondary Edu-Physics</t>
  </si>
  <si>
    <t>817</t>
  </si>
  <si>
    <t>A+ Microcomp Certi Qualif LR</t>
  </si>
  <si>
    <t>007</t>
  </si>
  <si>
    <t>195</t>
  </si>
  <si>
    <t>Administration Support Cert</t>
  </si>
  <si>
    <t>Advanced Interior Design Cert</t>
  </si>
  <si>
    <t>252</t>
  </si>
  <si>
    <t>Advanced Network Security Cert</t>
  </si>
  <si>
    <t>Advanced Personal Trainer Cert</t>
  </si>
  <si>
    <t>019</t>
  </si>
  <si>
    <t>304</t>
  </si>
  <si>
    <t>600A</t>
  </si>
  <si>
    <t>Aging Studies</t>
  </si>
  <si>
    <t>822</t>
  </si>
  <si>
    <t>Aging Studies LR</t>
  </si>
  <si>
    <t>351</t>
  </si>
  <si>
    <t>220</t>
  </si>
  <si>
    <t>American Sign Language Cert</t>
  </si>
  <si>
    <t>Architectural Technology</t>
  </si>
  <si>
    <t>023</t>
  </si>
  <si>
    <t>003A</t>
  </si>
  <si>
    <t>Art - College of Art &amp; Design</t>
  </si>
  <si>
    <t>060</t>
  </si>
  <si>
    <t>Art Education</t>
  </si>
  <si>
    <t>157C</t>
  </si>
  <si>
    <t>Arts &amp; Science Exercise Sci</t>
  </si>
  <si>
    <t>Arts &amp; Sciences Health Fitness</t>
  </si>
  <si>
    <t>Arts and Sciences  Art History</t>
  </si>
  <si>
    <t>048</t>
  </si>
  <si>
    <t>Arts and Sciences  Math</t>
  </si>
  <si>
    <t>159</t>
  </si>
  <si>
    <t>Arts and Sciences  PE Educ</t>
  </si>
  <si>
    <t>Arts and Sciences Art</t>
  </si>
  <si>
    <t>Arts and Sciences Fitness Spec</t>
  </si>
  <si>
    <t>208A</t>
  </si>
  <si>
    <t>Audio Production Cert</t>
  </si>
  <si>
    <t>162</t>
  </si>
  <si>
    <t>Auto Elect Syst Spclst Cert</t>
  </si>
  <si>
    <t>Automotive Technology</t>
  </si>
  <si>
    <t>083</t>
  </si>
  <si>
    <t>612</t>
  </si>
  <si>
    <t>Bioinformatics AS</t>
  </si>
  <si>
    <t>411</t>
  </si>
  <si>
    <t>Biological Resources Engr</t>
  </si>
  <si>
    <t>Biomanufacturing - CT</t>
  </si>
  <si>
    <t>Biotechnology Cert</t>
  </si>
  <si>
    <t>309A</t>
  </si>
  <si>
    <t>Build Trade Electric WiringAAS</t>
  </si>
  <si>
    <t>Building Trades Carpentry AAS</t>
  </si>
  <si>
    <t>810</t>
  </si>
  <si>
    <t>Building Trades Carpentry LR</t>
  </si>
  <si>
    <t>807</t>
  </si>
  <si>
    <t>Building Trades Electricity LR</t>
  </si>
  <si>
    <t>Building Trades HVAC AAS</t>
  </si>
  <si>
    <t>808</t>
  </si>
  <si>
    <t>Building Trades HVAC/R LR</t>
  </si>
  <si>
    <t>308</t>
  </si>
  <si>
    <t>179</t>
  </si>
  <si>
    <t>Building Trades Tech Cert</t>
  </si>
  <si>
    <t>203</t>
  </si>
  <si>
    <t>CAD for Building Prof Cert</t>
  </si>
  <si>
    <t>Carpentry Cert</t>
  </si>
  <si>
    <t>Carpentry LR</t>
  </si>
  <si>
    <t>184</t>
  </si>
  <si>
    <t>Cartography/Geo Info Sys Cert</t>
  </si>
  <si>
    <t>030</t>
  </si>
  <si>
    <t>Child Care Aide Cert</t>
  </si>
  <si>
    <t>253</t>
  </si>
  <si>
    <t>Cisco Cert Network Security</t>
  </si>
  <si>
    <t>726</t>
  </si>
  <si>
    <t>Commercial Driver's License A</t>
  </si>
  <si>
    <t>078</t>
  </si>
  <si>
    <t>Communication Tech Radio</t>
  </si>
  <si>
    <t>076</t>
  </si>
  <si>
    <t>Communication Tech TV</t>
  </si>
  <si>
    <t>Community Health</t>
  </si>
  <si>
    <t>104</t>
  </si>
  <si>
    <t>Community Planning Cert</t>
  </si>
  <si>
    <t>Comp Appl Info Tech Track</t>
  </si>
  <si>
    <t>343</t>
  </si>
  <si>
    <t>Comp Publishing/Printing Mgmt</t>
  </si>
  <si>
    <t>316</t>
  </si>
  <si>
    <t>Computer Aided Drafting Design</t>
  </si>
  <si>
    <t>132</t>
  </si>
  <si>
    <t>Computer Application Cert</t>
  </si>
  <si>
    <t>106</t>
  </si>
  <si>
    <t>311</t>
  </si>
  <si>
    <t>Computer Gaming/Simulation CT</t>
  </si>
  <si>
    <t>009</t>
  </si>
  <si>
    <t>Computer Operator Cert</t>
  </si>
  <si>
    <t>010</t>
  </si>
  <si>
    <t>008</t>
  </si>
  <si>
    <t>Computer Science Business</t>
  </si>
  <si>
    <t>105</t>
  </si>
  <si>
    <t>Computer Science Business Prog</t>
  </si>
  <si>
    <t>025</t>
  </si>
  <si>
    <t>Computer Technician</t>
  </si>
  <si>
    <t>Cont Ed - Undeclared</t>
  </si>
  <si>
    <t>Credit Undeclared AA Degree</t>
  </si>
  <si>
    <t>Credit Undeclared Cert</t>
  </si>
  <si>
    <t>168</t>
  </si>
  <si>
    <t>067</t>
  </si>
  <si>
    <t>Criminal Justice  Law Enforce</t>
  </si>
  <si>
    <t>037</t>
  </si>
  <si>
    <t>Criminal Justice Corrections</t>
  </si>
  <si>
    <t>Cybersecurity AAS</t>
  </si>
  <si>
    <t>242A</t>
  </si>
  <si>
    <t>Cybersecurity CT</t>
  </si>
  <si>
    <t>256</t>
  </si>
  <si>
    <t>Data Science Certificate</t>
  </si>
  <si>
    <t>238</t>
  </si>
  <si>
    <t>Database Systems - CT</t>
  </si>
  <si>
    <t>Database Systems Track</t>
  </si>
  <si>
    <t>013</t>
  </si>
  <si>
    <t>Dental Lab Technology</t>
  </si>
  <si>
    <t>225</t>
  </si>
  <si>
    <t>Design Ind Partnership Cert</t>
  </si>
  <si>
    <t>Diagnostic Med Sono Echocardio</t>
  </si>
  <si>
    <t>Diagnostic Med Sono General</t>
  </si>
  <si>
    <t>151C</t>
  </si>
  <si>
    <t>Diagnostic Med Sono Vascular</t>
  </si>
  <si>
    <t>151</t>
  </si>
  <si>
    <t>Diagnostic Medical Sonog Cert</t>
  </si>
  <si>
    <t>335</t>
  </si>
  <si>
    <t>175A</t>
  </si>
  <si>
    <t>Digital Animation Cert</t>
  </si>
  <si>
    <t>Digital Multimedia Prod Cert</t>
  </si>
  <si>
    <t>075</t>
  </si>
  <si>
    <t>Early Childhood Education</t>
  </si>
  <si>
    <t>Early Childhood Education Cert</t>
  </si>
  <si>
    <t>015</t>
  </si>
  <si>
    <t>Education Elementary</t>
  </si>
  <si>
    <t>017</t>
  </si>
  <si>
    <t>Education General Business</t>
  </si>
  <si>
    <t>018</t>
  </si>
  <si>
    <t>Education Secondary</t>
  </si>
  <si>
    <t>Electrical Wiring - CT</t>
  </si>
  <si>
    <t>807A</t>
  </si>
  <si>
    <t>Electrical Wiring LR</t>
  </si>
  <si>
    <t>047</t>
  </si>
  <si>
    <t>Electromechanical Technology</t>
  </si>
  <si>
    <t>197</t>
  </si>
  <si>
    <t>Electronic Image Prepress Cert</t>
  </si>
  <si>
    <t>Electronic Photography Cert</t>
  </si>
  <si>
    <t>024</t>
  </si>
  <si>
    <t>Electronic Technology</t>
  </si>
  <si>
    <t>320</t>
  </si>
  <si>
    <t>811</t>
  </si>
  <si>
    <t>Emergency Med Tech Basic LR</t>
  </si>
  <si>
    <t>249</t>
  </si>
  <si>
    <t>Emergency Preparedness Mgmt CT</t>
  </si>
  <si>
    <t>Engine Performance Spclst Cert</t>
  </si>
  <si>
    <t>027</t>
  </si>
  <si>
    <t>Engineering</t>
  </si>
  <si>
    <t>401</t>
  </si>
  <si>
    <t>Engineering Science</t>
  </si>
  <si>
    <t>816</t>
  </si>
  <si>
    <t>Ethnic Social Studies LR</t>
  </si>
  <si>
    <t>088</t>
  </si>
  <si>
    <t>Executive Secretarial</t>
  </si>
  <si>
    <t>240</t>
  </si>
  <si>
    <t>Fire &amp; Emergency Ser Mgmt - CT</t>
  </si>
  <si>
    <t>Fire &amp; Emergency Service Mgmt</t>
  </si>
  <si>
    <t>180</t>
  </si>
  <si>
    <t>Fire Arson Investigation Cert</t>
  </si>
  <si>
    <t>247</t>
  </si>
  <si>
    <t>Fire Prevention Tech - CT</t>
  </si>
  <si>
    <t>321</t>
  </si>
  <si>
    <t>Fire Prevention Technology</t>
  </si>
  <si>
    <t>322</t>
  </si>
  <si>
    <t>Fire Protection Technology</t>
  </si>
  <si>
    <t>031</t>
  </si>
  <si>
    <t>Fire Science</t>
  </si>
  <si>
    <t>346</t>
  </si>
  <si>
    <t>Fire Science Fire Service Mgmt</t>
  </si>
  <si>
    <t>814</t>
  </si>
  <si>
    <t>Food &amp; Beverage Mgmt LR</t>
  </si>
  <si>
    <t>Food and Beverage Mgmt Cert</t>
  </si>
  <si>
    <t>Food and Beverage Mgmt Track</t>
  </si>
  <si>
    <t>Game Art &amp; Animation Track</t>
  </si>
  <si>
    <t>Game Production &amp; Design Track</t>
  </si>
  <si>
    <t>Game Programming Track</t>
  </si>
  <si>
    <t>500</t>
  </si>
  <si>
    <t>Gen Ed/Pre Clinical BioTech</t>
  </si>
  <si>
    <t>036</t>
  </si>
  <si>
    <t>Gen Education  Hum Soc Sci</t>
  </si>
  <si>
    <t>039</t>
  </si>
  <si>
    <t>Gen Education Science Math</t>
  </si>
  <si>
    <t>087</t>
  </si>
  <si>
    <t>General Business Studies  Cert</t>
  </si>
  <si>
    <t>General Management Cert</t>
  </si>
  <si>
    <t>General Studies</t>
  </si>
  <si>
    <t>119</t>
  </si>
  <si>
    <t>General Studies  Hum Soc Sci</t>
  </si>
  <si>
    <t>120</t>
  </si>
  <si>
    <t>General Studies  Science Math</t>
  </si>
  <si>
    <t>129E</t>
  </si>
  <si>
    <t>General Studies Frn Lang/Lit</t>
  </si>
  <si>
    <t>General Studies Hosp Mgmt</t>
  </si>
  <si>
    <t>129G</t>
  </si>
  <si>
    <t>General Studies Math</t>
  </si>
  <si>
    <t>129J</t>
  </si>
  <si>
    <t>General Studies Phy Science</t>
  </si>
  <si>
    <t>183</t>
  </si>
  <si>
    <t>Geographic Education Cert</t>
  </si>
  <si>
    <t>041</t>
  </si>
  <si>
    <t>Geography Transfer</t>
  </si>
  <si>
    <t>Graphic Design</t>
  </si>
  <si>
    <t>205</t>
  </si>
  <si>
    <t>Graphic Design Computer Cert</t>
  </si>
  <si>
    <t>239</t>
  </si>
  <si>
    <t>Graphic Design Digital Tool CT</t>
  </si>
  <si>
    <t>255</t>
  </si>
  <si>
    <t>Graphic Dsgn Web &amp; Interact CT</t>
  </si>
  <si>
    <t>359</t>
  </si>
  <si>
    <t>Graphic Dsgn Web &amp; Interaction</t>
  </si>
  <si>
    <t>Health Information Management</t>
  </si>
  <si>
    <t>349</t>
  </si>
  <si>
    <t>Health Information Tech</t>
  </si>
  <si>
    <t>347</t>
  </si>
  <si>
    <t>043</t>
  </si>
  <si>
    <t>Hospitality Mgmt Food</t>
  </si>
  <si>
    <t>044</t>
  </si>
  <si>
    <t>Hospitality Mgmt Hotel</t>
  </si>
  <si>
    <t>813</t>
  </si>
  <si>
    <t>Hospitality Sup &amp; Ldrshp LR</t>
  </si>
  <si>
    <t>190</t>
  </si>
  <si>
    <t>Human Resource Mgmt Cert</t>
  </si>
  <si>
    <t>244</t>
  </si>
  <si>
    <t>HVAC - CT</t>
  </si>
  <si>
    <t>808A</t>
  </si>
  <si>
    <t>HVAC LR</t>
  </si>
  <si>
    <t>356</t>
  </si>
  <si>
    <t>Information Systems Security</t>
  </si>
  <si>
    <t>213</t>
  </si>
  <si>
    <t>Information Technology Cert</t>
  </si>
  <si>
    <t>Interior Design: General AAS</t>
  </si>
  <si>
    <t>Interior Design: NKBA AAS</t>
  </si>
  <si>
    <t>306</t>
  </si>
  <si>
    <t>Interior Design: ParaProf</t>
  </si>
  <si>
    <t>232</t>
  </si>
  <si>
    <t>Internet Games/Simulation Cert</t>
  </si>
  <si>
    <t>226</t>
  </si>
  <si>
    <t>Intro Interior Design Cert</t>
  </si>
  <si>
    <t>254</t>
  </si>
  <si>
    <t>IT Professional + Certificate</t>
  </si>
  <si>
    <t>250</t>
  </si>
  <si>
    <t>Java Developer - CT</t>
  </si>
  <si>
    <t>221</t>
  </si>
  <si>
    <t>Java Developer Cert</t>
  </si>
  <si>
    <t>Landscape Technology</t>
  </si>
  <si>
    <t>139</t>
  </si>
  <si>
    <t>804</t>
  </si>
  <si>
    <t>Legal Analysis LR</t>
  </si>
  <si>
    <t>089</t>
  </si>
  <si>
    <t>Legal Secretarial</t>
  </si>
  <si>
    <t>034</t>
  </si>
  <si>
    <t>Management Behavioral</t>
  </si>
  <si>
    <t>142</t>
  </si>
  <si>
    <t>Management Construction Cert</t>
  </si>
  <si>
    <t>330</t>
  </si>
  <si>
    <t>Management General</t>
  </si>
  <si>
    <t>033</t>
  </si>
  <si>
    <t>Management General Option</t>
  </si>
  <si>
    <t>035</t>
  </si>
  <si>
    <t>Management Marketing</t>
  </si>
  <si>
    <t>331</t>
  </si>
  <si>
    <t>082</t>
  </si>
  <si>
    <t>Management/Supervision Track</t>
  </si>
  <si>
    <t>332</t>
  </si>
  <si>
    <t>Materials Management</t>
  </si>
  <si>
    <t>Med Coder Abstrator Bill Cert</t>
  </si>
  <si>
    <t>144</t>
  </si>
  <si>
    <t>Medical Code Abstractor Cert</t>
  </si>
  <si>
    <t>815</t>
  </si>
  <si>
    <t>Meet, Conf &amp; Event Planning LR</t>
  </si>
  <si>
    <t>237</t>
  </si>
  <si>
    <t>Meeting, Conf &amp; Event Plan CT</t>
  </si>
  <si>
    <t>Meeting, Conf, Event Pla Track</t>
  </si>
  <si>
    <t>050</t>
  </si>
  <si>
    <t>210</t>
  </si>
  <si>
    <t>Microcomputer Tech Cert</t>
  </si>
  <si>
    <t>312</t>
  </si>
  <si>
    <t>Microcomputer Technician</t>
  </si>
  <si>
    <t>Music Cert</t>
  </si>
  <si>
    <t>Network &amp; Wireless Tech Track</t>
  </si>
  <si>
    <t>Network &amp; Wireless Tech-Cisco</t>
  </si>
  <si>
    <t>Network &amp; Wireless Technology</t>
  </si>
  <si>
    <t>Network &amp; Wireless-Microsoft</t>
  </si>
  <si>
    <t>215</t>
  </si>
  <si>
    <t>Network Engineer Cert</t>
  </si>
  <si>
    <t>Network Engineer Cert Cisco</t>
  </si>
  <si>
    <t>215A</t>
  </si>
  <si>
    <t>Network Engineer CT Microsoft</t>
  </si>
  <si>
    <t>350</t>
  </si>
  <si>
    <t>Network Engineering</t>
  </si>
  <si>
    <t>061</t>
  </si>
  <si>
    <t>133</t>
  </si>
  <si>
    <t>Office Tech/Executive Office</t>
  </si>
  <si>
    <t>138</t>
  </si>
  <si>
    <t>Office Technology Cert</t>
  </si>
  <si>
    <t>155</t>
  </si>
  <si>
    <t>Paralegal Studies Cert</t>
  </si>
  <si>
    <t>Personal Trainer Cert</t>
  </si>
  <si>
    <t>191</t>
  </si>
  <si>
    <t>Personal Training Cert</t>
  </si>
  <si>
    <t>194</t>
  </si>
  <si>
    <t>Photographic Techniques Cert</t>
  </si>
  <si>
    <t>022</t>
  </si>
  <si>
    <t>141</t>
  </si>
  <si>
    <t>Photography Cert</t>
  </si>
  <si>
    <t>196</t>
  </si>
  <si>
    <t>Photography Master Cert</t>
  </si>
  <si>
    <t>824</t>
  </si>
  <si>
    <t>Photoshop LR</t>
  </si>
  <si>
    <t>Physical Ed Teacher Education</t>
  </si>
  <si>
    <t>064</t>
  </si>
  <si>
    <t>Physical Education</t>
  </si>
  <si>
    <t>Physical Therapist Assistant</t>
  </si>
  <si>
    <t>Powertrain Specialist Cert</t>
  </si>
  <si>
    <t>Deleted Fall 2008</t>
  </si>
  <si>
    <t>Pre Medicine</t>
  </si>
  <si>
    <t>Deleted Fall 2009</t>
  </si>
  <si>
    <t>079</t>
  </si>
  <si>
    <t>Pre Optometry</t>
  </si>
  <si>
    <t>Deleted Fall 2010</t>
  </si>
  <si>
    <t>Deleted Fall 2011</t>
  </si>
  <si>
    <t>125</t>
  </si>
  <si>
    <t>Pre-Medical Technology</t>
  </si>
  <si>
    <t>535</t>
  </si>
  <si>
    <t>Pre-Polysomnography Tech CT</t>
  </si>
  <si>
    <t>097</t>
  </si>
  <si>
    <t>Printing Management</t>
  </si>
  <si>
    <t>176</t>
  </si>
  <si>
    <t>Printing Technology Cert</t>
  </si>
  <si>
    <t>345</t>
  </si>
  <si>
    <t>Public Management</t>
  </si>
  <si>
    <t>Radio Production Cert</t>
  </si>
  <si>
    <t>Radiologic Technology</t>
  </si>
  <si>
    <t>092</t>
  </si>
  <si>
    <t>Recreation Leadership</t>
  </si>
  <si>
    <t>Resident Remodel &amp; Repair CT</t>
  </si>
  <si>
    <t>818</t>
  </si>
  <si>
    <t>Residential Remodeling LR</t>
  </si>
  <si>
    <t>724</t>
  </si>
  <si>
    <t>Second Language Learning (ESL)</t>
  </si>
  <si>
    <t>211D</t>
  </si>
  <si>
    <t>Spec Art Ceramics Cert</t>
  </si>
  <si>
    <t>Spec Art Drawing Cert</t>
  </si>
  <si>
    <t>211F</t>
  </si>
  <si>
    <t>Spec Art Jewelry Metalsmithing</t>
  </si>
  <si>
    <t>211B</t>
  </si>
  <si>
    <t>Spec Art Painting Cert</t>
  </si>
  <si>
    <t>211E</t>
  </si>
  <si>
    <t>Spec Art Sculpture Cert</t>
  </si>
  <si>
    <t>211</t>
  </si>
  <si>
    <t>Specialized Art Cert</t>
  </si>
  <si>
    <t>900A</t>
  </si>
  <si>
    <t>Studio Art Cert</t>
  </si>
  <si>
    <t>Supervisory LR</t>
  </si>
  <si>
    <t>805</t>
  </si>
  <si>
    <t>Supervisory Management LR</t>
  </si>
  <si>
    <t>Surgical Technology</t>
  </si>
  <si>
    <t>228</t>
  </si>
  <si>
    <t>Surgical Technology Cert</t>
  </si>
  <si>
    <t>820</t>
  </si>
  <si>
    <t>Sustainability LR</t>
  </si>
  <si>
    <t>170</t>
  </si>
  <si>
    <t>Teacher Education Elementary</t>
  </si>
  <si>
    <t>171</t>
  </si>
  <si>
    <t>Teacher Education Secondary</t>
  </si>
  <si>
    <t>114</t>
  </si>
  <si>
    <t>Telecommunication Technology</t>
  </si>
  <si>
    <t>Television Production Cert</t>
  </si>
  <si>
    <t>Transfer Studies - CT</t>
  </si>
  <si>
    <t>Undercar Specialist Cert</t>
  </si>
  <si>
    <t>209A</t>
  </si>
  <si>
    <t>Video Production Cert</t>
  </si>
  <si>
    <t>01C</t>
  </si>
  <si>
    <t>Visual Communication - S Art D</t>
  </si>
  <si>
    <t>353</t>
  </si>
  <si>
    <t>Web Careers</t>
  </si>
  <si>
    <t>353A</t>
  </si>
  <si>
    <t>Web Careers-Content,Desgn, Mkt</t>
  </si>
  <si>
    <t>Web Careers-Web Design</t>
  </si>
  <si>
    <t>Web Careers-Web Development</t>
  </si>
  <si>
    <t>Web Careers-Web Programming</t>
  </si>
  <si>
    <t>229</t>
  </si>
  <si>
    <t>Web Content, Dsgn, &amp; Mktg Cert</t>
  </si>
  <si>
    <t>Web Design Cert</t>
  </si>
  <si>
    <t>Web Development Cert</t>
  </si>
  <si>
    <t>230</t>
  </si>
  <si>
    <t>Web Programming Cert</t>
  </si>
  <si>
    <t>206</t>
  </si>
  <si>
    <t>Web Specialist Cert</t>
  </si>
  <si>
    <t>227</t>
  </si>
  <si>
    <t>Wireless Technologies Cert</t>
  </si>
  <si>
    <t>053</t>
  </si>
  <si>
    <t>Word Processing Cert</t>
  </si>
  <si>
    <t>Anthropology</t>
  </si>
  <si>
    <t>Education</t>
  </si>
  <si>
    <t>Psychology</t>
  </si>
  <si>
    <t>Sociology</t>
  </si>
  <si>
    <t>AREA SUBTOTAL</t>
  </si>
  <si>
    <t>Gender Studies</t>
  </si>
  <si>
    <t>History</t>
  </si>
  <si>
    <t>Philosophy</t>
  </si>
  <si>
    <t>Political Science</t>
  </si>
  <si>
    <t>Sign Language</t>
  </si>
  <si>
    <t>Women's Studies</t>
  </si>
  <si>
    <t>World Languages</t>
  </si>
  <si>
    <t>Hamman</t>
  </si>
  <si>
    <t>Math</t>
  </si>
  <si>
    <t>Chemistry</t>
  </si>
  <si>
    <t>Computer Sci Technologies</t>
  </si>
  <si>
    <t>Geography</t>
  </si>
  <si>
    <t>GeoSciences</t>
  </si>
  <si>
    <t>Networking</t>
  </si>
  <si>
    <t>Physical Science</t>
  </si>
  <si>
    <t>Physics</t>
  </si>
  <si>
    <t>Business Administration</t>
  </si>
  <si>
    <t>Economics</t>
  </si>
  <si>
    <t>Legal Assistant</t>
  </si>
  <si>
    <t>Management</t>
  </si>
  <si>
    <t>Emergency Preparedness</t>
  </si>
  <si>
    <t>Health/PE</t>
  </si>
  <si>
    <t>Mental Health</t>
  </si>
  <si>
    <t>Polysomnography</t>
  </si>
  <si>
    <t>Radiologic Technology (X-Ray)</t>
  </si>
  <si>
    <t>Art</t>
  </si>
  <si>
    <t>Film</t>
  </si>
  <si>
    <t>Music</t>
  </si>
  <si>
    <t>Television / Radio</t>
  </si>
  <si>
    <t>Theatre</t>
  </si>
  <si>
    <t>English</t>
  </si>
  <si>
    <t>Architectural Tech</t>
  </si>
  <si>
    <t>Building Trades Technology</t>
  </si>
  <si>
    <t>Construction Tech</t>
  </si>
  <si>
    <t>Interior Design</t>
  </si>
  <si>
    <t>Printing Technology</t>
  </si>
  <si>
    <t>-</t>
  </si>
  <si>
    <t>Biological Sciences</t>
  </si>
  <si>
    <t>Biology Technology</t>
  </si>
  <si>
    <t>Honors</t>
  </si>
  <si>
    <t>Interdisciplinary Studies</t>
  </si>
  <si>
    <t>English as Second Language</t>
  </si>
  <si>
    <t>Linguistics</t>
  </si>
  <si>
    <t>Speech</t>
  </si>
  <si>
    <t>TABLE   1</t>
  </si>
  <si>
    <t>Table 1:</t>
  </si>
  <si>
    <t>Awards by Type</t>
  </si>
  <si>
    <t>Low Producing Awards</t>
  </si>
  <si>
    <t>FY18 FTE</t>
  </si>
  <si>
    <t>ASSOCIATES</t>
  </si>
  <si>
    <t>Source: ZTRANST, ZTVMAJR</t>
  </si>
  <si>
    <t>Source: MSFSECT ARCHIVE MSFCRSE MSFINST</t>
  </si>
  <si>
    <t>Source: MSFAWRD ANNUAL</t>
  </si>
  <si>
    <t>*Area Subtotal Average</t>
  </si>
  <si>
    <t>FY18 and FY19 Discipline Cost</t>
  </si>
  <si>
    <t>COST TO EDUCATE: FY 2018 and FY 2019 Expenditures by Discipline</t>
  </si>
  <si>
    <t>FY19 FTE</t>
  </si>
  <si>
    <t>Student-Faculty ratio (computed as total bill hours of enrollment divided by faculty ESH) and the "Full-Time/Part-Time Faculty Ratio" (the proportion of faculty ESH that full-time faculty used of the total ESH for full and part-time faculty).</t>
  </si>
  <si>
    <t xml:space="preserve">100 courses Collegewide with the most enrollments in FY19. List of the top 50 courses at each campus with the largest number of students enrolled. </t>
  </si>
  <si>
    <t>Sections of courses in a discipline were offered during the fiscal year. Reports on the number of those sections that were active (ran) and cancelled).</t>
  </si>
  <si>
    <t>Table 6:</t>
  </si>
  <si>
    <t>Unduplicated students in an academic program of study (MC Major Codes) during each of the last five fiscal years.</t>
  </si>
  <si>
    <t>Table 7:</t>
  </si>
  <si>
    <t>The number of awards by award type.</t>
  </si>
  <si>
    <r>
      <rPr>
        <b/>
        <sz val="14"/>
        <color rgb="FFFFFF00"/>
        <rFont val="Roboto"/>
      </rPr>
      <t xml:space="preserve">Table 3B:  </t>
    </r>
    <r>
      <rPr>
        <b/>
        <sz val="14"/>
        <color theme="0"/>
        <rFont val="Roboto"/>
      </rPr>
      <t>50  HIGHEST ENROLLED COURSES  [number of students ]  BY  CAMPUS  --  FY 2019</t>
    </r>
  </si>
  <si>
    <t>Table 8:</t>
  </si>
  <si>
    <t>The number of students enrolled in a given fiscal year and transferred to a four-year institution during that year or the subsequent fall semester-organized by students' academic program of study at Montgomery College.</t>
  </si>
  <si>
    <r>
      <rPr>
        <b/>
        <sz val="14"/>
        <color rgb="FFFFFF00"/>
        <rFont val="Roboto"/>
      </rPr>
      <t xml:space="preserve">Table 6:  </t>
    </r>
    <r>
      <rPr>
        <b/>
        <sz val="14"/>
        <color theme="0"/>
        <rFont val="Roboto"/>
      </rPr>
      <t>NUMBER OF DEGREES / AWARDS GRANTED FY 2015 - 2019 (5 Years)</t>
    </r>
  </si>
  <si>
    <r>
      <rPr>
        <b/>
        <sz val="14"/>
        <color rgb="FFFFFF00"/>
        <rFont val="Roboto"/>
      </rPr>
      <t>Table 7</t>
    </r>
    <r>
      <rPr>
        <b/>
        <sz val="14"/>
        <color theme="0"/>
        <rFont val="Roboto"/>
      </rPr>
      <t>:  FY2019 Program Transfers</t>
    </r>
  </si>
  <si>
    <t>NEW STUDENTS</t>
  </si>
  <si>
    <t>GRADUATED WITH SAME MAJOR</t>
  </si>
  <si>
    <t>Table 9:</t>
  </si>
  <si>
    <t>Time to Award is calculated by determining how many academic terms have elapsed since the student began credit classes at the College and dividing by 5 (representing the number of "terms" in a fiscal year). Credits to Award is computing the average number of earned credits a student has accumulated at the time of graduation.</t>
  </si>
  <si>
    <t>Table 10:</t>
  </si>
  <si>
    <t>NUMBER</t>
  </si>
  <si>
    <r>
      <rPr>
        <b/>
        <sz val="14"/>
        <color rgb="FFFFFF00"/>
        <rFont val="Roboto"/>
      </rPr>
      <t xml:space="preserve">Table 10-A:  </t>
    </r>
    <r>
      <rPr>
        <b/>
        <sz val="14"/>
        <color theme="0"/>
        <rFont val="Roboto"/>
      </rPr>
      <t>"HIGHEST PRODUCING" PROGRAMS IN FY19</t>
    </r>
  </si>
  <si>
    <r>
      <rPr>
        <b/>
        <sz val="14"/>
        <color rgb="FFFFFF00"/>
        <rFont val="Roboto"/>
      </rPr>
      <t xml:space="preserve">Table 10-B: </t>
    </r>
    <r>
      <rPr>
        <b/>
        <sz val="14"/>
        <color theme="0"/>
        <rFont val="Roboto"/>
      </rPr>
      <t xml:space="preserve"> HIGHEST PRODUCING PROGRAMS BY NUMBERS OF AWARDS IN PAST 5 YEARS</t>
    </r>
  </si>
  <si>
    <t>5-YR TOTALS</t>
  </si>
  <si>
    <t>FY AVG</t>
  </si>
  <si>
    <t xml:space="preserve">These are the degree and certificate programs that have had the fewest number of graduates over the past five years. Some are relatively new programs, but most have been in existence for a number of years. </t>
  </si>
  <si>
    <t>5-YR TOTAL</t>
  </si>
  <si>
    <t>CHANGE FY15-FY19</t>
  </si>
  <si>
    <t>PLANNING RESOURCE TOOLKIT</t>
  </si>
  <si>
    <t>Fiscal 2019 Reporting Period</t>
  </si>
  <si>
    <t>May 2020</t>
  </si>
  <si>
    <t>This is the seventh annual summary of student enrollment and completion data. Faculty and course related datat are also included. The data in this document are intended to assist the college's academic planning and management efforts on the part of academic affairs and administrators, faculty and staff. The data content are guided by the Office of the Senior Vice President for Academic Affairs and are produced by the Office of Institutional Research and Effectiveness, using the college's student information system, datamart, as the primary data source.</t>
  </si>
  <si>
    <t xml:space="preserve">Table 1: </t>
  </si>
  <si>
    <t>Discipline Cost</t>
  </si>
  <si>
    <t>Table 2:</t>
  </si>
  <si>
    <t>Student-Faculty Ratio and Full-Time Percent of Instruction</t>
  </si>
  <si>
    <t>Course Sections Offered</t>
  </si>
  <si>
    <t>Awards by Award Type</t>
  </si>
  <si>
    <t>Nash</t>
  </si>
  <si>
    <t>Four-Year Graduation/Transfer Rates</t>
  </si>
  <si>
    <t>Credits and Time to Award</t>
  </si>
  <si>
    <t>Top-Producing Awards</t>
  </si>
  <si>
    <t>Table 11:</t>
  </si>
  <si>
    <t>Low-Producing Awards</t>
  </si>
  <si>
    <t>FY2019 (all terms) Student-Faculty Ratio and FT Faculty Percent of ESH</t>
  </si>
  <si>
    <t>Fiona Glade</t>
  </si>
  <si>
    <t>Milton Nash</t>
  </si>
  <si>
    <t>FY2019</t>
  </si>
  <si>
    <t>MAJOR CODE</t>
  </si>
  <si>
    <t>248</t>
  </si>
  <si>
    <t>257</t>
  </si>
  <si>
    <t>731</t>
  </si>
  <si>
    <t>823</t>
  </si>
  <si>
    <t>Computer Science  Math Sci Opt</t>
  </si>
  <si>
    <t>Fire Protection Technology (CT)</t>
  </si>
  <si>
    <t>Cloud Computing and System Administrator (CT)</t>
  </si>
  <si>
    <t>ConEd WIA Major</t>
  </si>
  <si>
    <t>Electronic Publishing LR</t>
  </si>
  <si>
    <t>MAJOR DESCRIPTION</t>
  </si>
  <si>
    <t>Source: DATAMART STDN-STATIC (3rd week) and primary major</t>
  </si>
  <si>
    <r>
      <rPr>
        <b/>
        <sz val="14"/>
        <color rgb="FFFFFF00"/>
        <rFont val="Roboto"/>
      </rPr>
      <t xml:space="preserve"> Table 3A:</t>
    </r>
    <r>
      <rPr>
        <b/>
        <sz val="14"/>
        <color theme="0"/>
        <rFont val="Roboto"/>
      </rPr>
      <t xml:space="preserve">  100  HIGHEST ENROLLED COURSES  [ sort by number of students ] - FY 2019 COLLEGEWIDE</t>
    </r>
  </si>
  <si>
    <t>302, 303</t>
  </si>
  <si>
    <t>Arts &amp; Sci - Exercise Science (AA)</t>
  </si>
  <si>
    <t>308A,B,C</t>
  </si>
  <si>
    <t>006, 149</t>
  </si>
  <si>
    <t>Glade</t>
  </si>
  <si>
    <t>311B, E</t>
  </si>
  <si>
    <t>606, 606A,D,E</t>
  </si>
  <si>
    <t>107, 109</t>
  </si>
  <si>
    <t>335A, B, C</t>
  </si>
  <si>
    <t>601A, 602, 604, 605, 607, 610</t>
  </si>
  <si>
    <t>402, 403, 404, 406, 407, 408, 409, 410, 411A</t>
  </si>
  <si>
    <t>118, 321, 322, 346A, 414</t>
  </si>
  <si>
    <t>129, 129A, 129K</t>
  </si>
  <si>
    <t>304A, 305, 359</t>
  </si>
  <si>
    <t>902, 902A</t>
  </si>
  <si>
    <t>347A, B, C</t>
  </si>
  <si>
    <t>306A, 306B</t>
  </si>
  <si>
    <t>354, 354A, B, C</t>
  </si>
  <si>
    <t>MAJOR CODES</t>
  </si>
  <si>
    <t>160A, 161A, 162, 163A</t>
  </si>
  <si>
    <t>179A, 244, 245</t>
  </si>
  <si>
    <t>230, 231A, 232, 250</t>
  </si>
  <si>
    <t>209, 209A</t>
  </si>
  <si>
    <t>213, 238</t>
  </si>
  <si>
    <t>241A, 242A, 252, 253</t>
  </si>
  <si>
    <t>191A, 191B</t>
  </si>
  <si>
    <t>248, 249</t>
  </si>
  <si>
    <t>180, 240</t>
  </si>
  <si>
    <t>055, 233, 237</t>
  </si>
  <si>
    <t>224, 225, 226</t>
  </si>
  <si>
    <t>145, 145A</t>
  </si>
  <si>
    <t>210, 227</t>
  </si>
  <si>
    <t>215, 215A, 215B</t>
  </si>
  <si>
    <t>172, 193, 194, 196</t>
  </si>
  <si>
    <t>211 (all trackes)</t>
  </si>
  <si>
    <t>Data Science Cert</t>
  </si>
  <si>
    <t>813, 814, 815</t>
  </si>
  <si>
    <t>808A, 810A</t>
  </si>
  <si>
    <t>Source: MSFDEGS (March 19, 2020)</t>
  </si>
  <si>
    <r>
      <rPr>
        <b/>
        <sz val="14"/>
        <color rgb="FFFFFF00"/>
        <rFont val="Roboto"/>
      </rPr>
      <t xml:space="preserve">Table 9:  </t>
    </r>
    <r>
      <rPr>
        <b/>
        <sz val="14"/>
        <color theme="0"/>
        <rFont val="Roboto"/>
      </rPr>
      <t>FY 2019 GRADUATES - "TIME and CREDITS TO AWARD" - by PROGRAM</t>
    </r>
  </si>
  <si>
    <t>211 (all tracks)</t>
  </si>
  <si>
    <t>5-YR CHANGE</t>
  </si>
  <si>
    <t>TABLE   11</t>
  </si>
  <si>
    <r>
      <rPr>
        <b/>
        <sz val="14"/>
        <color rgb="FFFFFF00"/>
        <rFont val="Roboto"/>
      </rPr>
      <t xml:space="preserve">Table 11:  </t>
    </r>
    <r>
      <rPr>
        <b/>
        <sz val="14"/>
        <color theme="0"/>
        <rFont val="Roboto"/>
      </rPr>
      <t>NUMBER OF DEGREES / AWARDS GRANTED FY 2015 - 2019 (5 Years)</t>
    </r>
  </si>
  <si>
    <r>
      <rPr>
        <b/>
        <sz val="14"/>
        <color rgb="FFFFFF00"/>
        <rFont val="Roboto"/>
      </rPr>
      <t>Table 8</t>
    </r>
    <r>
      <rPr>
        <b/>
        <sz val="14"/>
        <color theme="0"/>
        <rFont val="Roboto"/>
      </rPr>
      <t>: FOUR-YEAR GRADUATION AND TRANSFER RATES FOR "NEW-TO-COLLEGE" STUDENTS IN FALL 2015 ORDERED BY VPP-DEAN-PROGRAM</t>
    </r>
  </si>
  <si>
    <t>DESCRIPTION</t>
  </si>
  <si>
    <t>GRADS WHO TRANSFERRED</t>
  </si>
  <si>
    <t>NON GRAD TRANSFERS WITH 12+ CREDITS</t>
  </si>
  <si>
    <t>TOTAL</t>
  </si>
  <si>
    <t>MC MAJOR CODE</t>
  </si>
  <si>
    <t>F-YR CHANGE</t>
  </si>
  <si>
    <r>
      <t xml:space="preserve">Course Sections Offered                           </t>
    </r>
    <r>
      <rPr>
        <b/>
        <sz val="16"/>
        <color rgb="FFFFFF00"/>
        <rFont val="Roboto"/>
      </rPr>
      <t xml:space="preserve">Active and Cancelled Classes   </t>
    </r>
    <r>
      <rPr>
        <b/>
        <sz val="16"/>
        <color theme="0"/>
        <rFont val="Roboto"/>
      </rPr>
      <t xml:space="preserve">                      by Subject and Campus</t>
    </r>
  </si>
  <si>
    <t>Arts &amp; Sci - Pre Dentistry Track (AA)</t>
  </si>
  <si>
    <t>Fire Science - Fire &amp; Arson Investigation (CT)</t>
  </si>
  <si>
    <t>Emergency Preparedness Management (CT)</t>
  </si>
  <si>
    <t>Med/Health Tech - Mental Health Assoc (AAS)</t>
  </si>
  <si>
    <t>Teacher Education - Physics (Secondary AAT)</t>
  </si>
  <si>
    <t>Digital Animation (AAS)</t>
  </si>
  <si>
    <t>Hosp Mgmt - Meeting/Conf/Event Planning (CT) Trk2</t>
  </si>
  <si>
    <t>Cybersecurity - Advanced Network Security (CT)</t>
  </si>
  <si>
    <t>Network Engineer - MSCE Win NT Track (CT)</t>
  </si>
  <si>
    <t>Source: MSFSTDN_STATIC, SGBSTDN, MSFDEGS</t>
  </si>
  <si>
    <t>MATH020 - Survey of College Mathematics Support</t>
  </si>
  <si>
    <t>MATH284 - Linear Algebra</t>
  </si>
  <si>
    <t>CHEM204 - Organic Chemistry II</t>
  </si>
  <si>
    <t>ARTT102  -INTRODUCTION TO 2D DESIGN</t>
  </si>
  <si>
    <t>MATH050 - FOUNDATIONS OF ALGEBRA</t>
  </si>
  <si>
    <t>MATH017 - ELEMENTS OF STATISTICS SUPPORT</t>
  </si>
  <si>
    <t>MATH120 - SURVEY OF COLLEGE MATHEMATICS</t>
  </si>
  <si>
    <t>MATH045 - FOUNDATIONS OF ALGEBRA SUPPORT</t>
  </si>
  <si>
    <t>% of Top 100 Courses at All 1005 Courses</t>
  </si>
  <si>
    <t>NWIT203 - MICROSOFT WINDOWS SERVER</t>
  </si>
  <si>
    <t>PHIL143 - INTRO TO STUDY OF RELIGION</t>
  </si>
  <si>
    <t>ENGL190 - INTRO TO LITERATURE</t>
  </si>
  <si>
    <t>% of all 234 Germantown Courses</t>
  </si>
  <si>
    <t>ARTT102 - INTRODUCTION TO 2D DESIGN</t>
  </si>
  <si>
    <t>MATH020 - SURVEY OF COLLEGE MATH SUPPORT</t>
  </si>
  <si>
    <t>% of all 557 Rockville Courses</t>
  </si>
  <si>
    <t>% of all 292 Takoma Park/Silver Spring Courses</t>
  </si>
  <si>
    <r>
      <rPr>
        <b/>
        <sz val="14"/>
        <color rgb="FFFFFF00"/>
        <rFont val="Roboto"/>
      </rPr>
      <t>Table 4:</t>
    </r>
    <r>
      <rPr>
        <b/>
        <sz val="14"/>
        <color theme="0"/>
        <rFont val="Roboto"/>
      </rPr>
      <t xml:space="preserve">  COURSE SECTIONS OFFERRED - "ACTIVE" and CANCELLED - FISCAL YEAR 2019 BY LOCATION</t>
    </r>
  </si>
  <si>
    <r>
      <rPr>
        <b/>
        <sz val="14"/>
        <color rgb="FFFFFF00"/>
        <rFont val="Roboto"/>
      </rPr>
      <t>Table 5:</t>
    </r>
    <r>
      <rPr>
        <b/>
        <sz val="14"/>
        <color theme="0"/>
        <rFont val="Roboto"/>
      </rPr>
      <t xml:space="preserve">  Unduplicated Students in a Fiscal Year by Program of Study, FY 2015 - 2019</t>
    </r>
  </si>
  <si>
    <t>% of All 324 Distance Learning  Courses</t>
  </si>
  <si>
    <t>SUBJECT</t>
  </si>
  <si>
    <t>OFFER</t>
  </si>
  <si>
    <t>RAN</t>
  </si>
  <si>
    <t>CANCEL</t>
  </si>
  <si>
    <t>PCT RAN</t>
  </si>
  <si>
    <t>COLLEGEWIDE</t>
  </si>
  <si>
    <t>GERMANTOWN</t>
  </si>
  <si>
    <t>ROCKVILLE</t>
  </si>
  <si>
    <t>TAKOMA PARK/SS</t>
  </si>
  <si>
    <t>DISTANCE LEARNING</t>
  </si>
  <si>
    <t>Note:  1) Data Sources - MSFCRSE (active table 05.4.2020);  2) Course section excluded Lab and Discussion sections;  3) All "0" enrollment sections count in Cancelled group.</t>
  </si>
  <si>
    <t>Source: Qlikview (May 13, 2020)</t>
  </si>
  <si>
    <t>COURSE TITLE</t>
  </si>
  <si>
    <t>ENROLLED</t>
  </si>
  <si>
    <t>HOURS</t>
  </si>
  <si>
    <t>S-F RATIO</t>
  </si>
  <si>
    <t>PCT ESH FT</t>
  </si>
  <si>
    <t>FISCAL YEAR 2018</t>
  </si>
  <si>
    <t>FISCAL YEAR 2019</t>
  </si>
  <si>
    <t>TOTAL EXPENDITURES</t>
  </si>
  <si>
    <t>BILL HOURS</t>
  </si>
  <si>
    <t>COST TO EDUCATE (PER BILL HOUR)</t>
  </si>
  <si>
    <t>SECTIONS</t>
  </si>
  <si>
    <t>COST TO EDUCATE (PER SECTION)*</t>
  </si>
  <si>
    <t>FY18 COST TO EDUCATE PER FTE*</t>
  </si>
  <si>
    <t>COST TO EDUCATE (PER BILL HOURS)</t>
  </si>
  <si>
    <t>FY19 COST TO EDUCATE PER FTE*</t>
  </si>
  <si>
    <t>FULL-TIME FACULTY</t>
  </si>
  <si>
    <t>PART-TIME FACULTY</t>
  </si>
  <si>
    <t>ALL FACULTY</t>
  </si>
  <si>
    <t>5-YEAR TOTAL</t>
  </si>
  <si>
    <t>FY AVERAGE</t>
  </si>
  <si>
    <t>% CHANGE FY15 TO FY19</t>
  </si>
  <si>
    <t>GRADUATES</t>
  </si>
  <si>
    <t>AVG. CREDITS</t>
  </si>
  <si>
    <t>AVG. YEARS</t>
  </si>
  <si>
    <t>Expenditures attributed to a discipline ("subject") grouped by VPP and Dean.</t>
  </si>
  <si>
    <r>
      <rPr>
        <b/>
        <sz val="14"/>
        <color rgb="FFFFFF00"/>
        <rFont val="Roboto"/>
      </rPr>
      <t>Table 2:</t>
    </r>
    <r>
      <rPr>
        <b/>
        <sz val="14"/>
        <color theme="0"/>
        <rFont val="Roboto"/>
      </rPr>
      <t xml:space="preserve">  AY2019 (Fall 18+Spring19)- Student-Faculty Ratio and FT Faculty Pct. of ESH</t>
    </r>
  </si>
  <si>
    <t>Planning Resource Toolkit</t>
  </si>
  <si>
    <t>Fiscal Year 2019</t>
  </si>
  <si>
    <t xml:space="preserve">OFFICE OF INSTITUTIONAL RESEARCH AND EFFECTIVENESS                                                                                      </t>
  </si>
  <si>
    <t>Summary data and metrics on student enrollment and completion.  The content of this document is guided by the Office of the Senior Vice President of Academic Affairs and produced by the Office of Institutional Research  and Effectiveness.</t>
  </si>
  <si>
    <t>MAY 2020</t>
  </si>
  <si>
    <t>Source: Office of Institutional Research and Effectiveness</t>
  </si>
  <si>
    <t xml:space="preserve">Report can be found online at </t>
  </si>
  <si>
    <t>https://www.montgomerycollege.edu/offices/institutional-research-and-effectiveness/reports-and-resources.html</t>
  </si>
  <si>
    <t>DID NOT GRADUATE WITH SAME MAJOR BUT TRANSFERRED</t>
  </si>
  <si>
    <t>Associate and Certificate Awardees:           Number of Graduates = 2,917          Average Credits = 65.4         Average Years = 4.95</t>
  </si>
  <si>
    <t>These data reflect the number of students who were "new to college" in the Fall semester of 2015 and their four-year outcomes in terms of completion of an award and/or transfer to a four-year institution four years after they began at the College.</t>
  </si>
  <si>
    <t>c</t>
  </si>
  <si>
    <t>e</t>
  </si>
  <si>
    <t>GRADUATION RATE (b/a)</t>
  </si>
  <si>
    <t>TRANSFER RATE (d/a)</t>
  </si>
  <si>
    <t>GRADUATION/ TRANSFER RATE (c+e)</t>
  </si>
  <si>
    <t>VPP-Dean-Program-List-Academic Affairs</t>
  </si>
  <si>
    <t>Transfer Data - Clearinghouse</t>
  </si>
  <si>
    <t>These are the degree and certificate programs that had the largest number of graduates in FY19 (Table 10-A) and that have had the largest number of graduates over the past five years (Table 10-B).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</si>
</sst>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0.0%"/>
    <numFmt numFmtId="166" formatCode="_(* #,##0_);_(* \(#,##0\);_(* &quot;-&quot;??_);_(@_)"/>
    <numFmt numFmtId="167" formatCode="&quot;$&quot;#,##0.;\(&quot;$&quot;#,##0.\)"/>
    <numFmt numFmtId="168" formatCode="&quot;$&quot;#,##0.00;\(&quot;$&quot;#,##0.00\)"/>
    <numFmt numFmtId="169" formatCode="&quot;$&quot;#,##0"/>
    <numFmt numFmtId="170" formatCode="#,##0.0_);\(#,##0.0\)"/>
    <numFmt numFmtId="171" formatCode="#,##0.0"/>
    <numFmt numFmtId="172" formatCode="&quot;$&quot;#,##0;\(&quot;$&quot;#,##0\)"/>
  </numFmts>
  <fonts count="77" x14ac:knownFonts="1">
    <font>
      <sz val="11"/>
      <color theme="1"/>
      <name val="Calibri"/>
      <family val="2"/>
      <scheme val="minor"/>
    </font>
    <font>
      <sz val="11"/>
      <color theme="1"/>
      <name val="Calibri"/>
      <family val="2"/>
      <scheme val="minor"/>
    </font>
    <font>
      <sz val="12"/>
      <color theme="1"/>
      <name val="Calibri"/>
      <family val="2"/>
      <scheme val="minor"/>
    </font>
    <font>
      <sz val="11"/>
      <color theme="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sz val="11"/>
      <color theme="0"/>
      <name val="Calibri"/>
      <family val="2"/>
      <scheme val="minor"/>
    </font>
    <font>
      <sz val="10"/>
      <color indexed="8"/>
      <name val="Arial"/>
      <family val="2"/>
    </font>
    <font>
      <b/>
      <sz val="12"/>
      <color theme="1"/>
      <name val="Calibri"/>
      <family val="2"/>
      <scheme val="minor"/>
    </font>
    <font>
      <sz val="10"/>
      <name val="Arial"/>
      <family val="2"/>
    </font>
    <font>
      <sz val="11"/>
      <color theme="1"/>
      <name val="Calibri"/>
      <family val="2"/>
    </font>
    <font>
      <sz val="16"/>
      <color theme="0"/>
      <name val="Calibri"/>
      <family val="2"/>
    </font>
    <font>
      <b/>
      <i/>
      <sz val="11"/>
      <color theme="1"/>
      <name val="Calibri"/>
      <family val="2"/>
    </font>
    <font>
      <i/>
      <sz val="11"/>
      <color theme="1"/>
      <name val="Calibri"/>
      <family val="2"/>
    </font>
    <font>
      <sz val="16"/>
      <color theme="0"/>
      <name val="Calibri"/>
      <family val="2"/>
      <scheme val="minor"/>
    </font>
    <font>
      <b/>
      <i/>
      <sz val="11"/>
      <color theme="1"/>
      <name val="Calibri"/>
      <family val="2"/>
      <scheme val="minor"/>
    </font>
    <font>
      <sz val="14"/>
      <color theme="1"/>
      <name val="Calibri"/>
      <family val="2"/>
      <scheme val="minor"/>
    </font>
    <font>
      <sz val="11"/>
      <color theme="1"/>
      <name val="Roboto"/>
    </font>
    <font>
      <sz val="12"/>
      <color theme="1"/>
      <name val="Roboto"/>
    </font>
    <font>
      <b/>
      <sz val="12"/>
      <color theme="1"/>
      <name val="Roboto"/>
    </font>
    <font>
      <sz val="9"/>
      <color theme="1"/>
      <name val="Roboto"/>
    </font>
    <font>
      <b/>
      <sz val="9"/>
      <color theme="1"/>
      <name val="Roboto"/>
    </font>
    <font>
      <b/>
      <sz val="11"/>
      <color theme="1"/>
      <name val="Roboto"/>
    </font>
    <font>
      <b/>
      <sz val="14"/>
      <color theme="0"/>
      <name val="Roboto"/>
    </font>
    <font>
      <sz val="10"/>
      <name val="Roboto"/>
    </font>
    <font>
      <sz val="14"/>
      <name val="Roboto"/>
    </font>
    <font>
      <b/>
      <sz val="10"/>
      <color indexed="63"/>
      <name val="Roboto"/>
    </font>
    <font>
      <b/>
      <sz val="10"/>
      <name val="Roboto"/>
    </font>
    <font>
      <sz val="10"/>
      <color indexed="63"/>
      <name val="Roboto"/>
    </font>
    <font>
      <sz val="9"/>
      <name val="Roboto"/>
    </font>
    <font>
      <b/>
      <sz val="16"/>
      <color theme="0"/>
      <name val="Roboto"/>
    </font>
    <font>
      <sz val="10"/>
      <color theme="1"/>
      <name val="Roboto"/>
    </font>
    <font>
      <b/>
      <sz val="16"/>
      <color rgb="FFFFFF00"/>
      <name val="Roboto"/>
    </font>
    <font>
      <b/>
      <i/>
      <sz val="9"/>
      <color theme="1"/>
      <name val="Roboto"/>
    </font>
    <font>
      <b/>
      <sz val="12"/>
      <color theme="0"/>
      <name val="Roboto"/>
    </font>
    <font>
      <b/>
      <sz val="10"/>
      <color theme="1"/>
      <name val="Roboto"/>
    </font>
    <font>
      <b/>
      <sz val="14"/>
      <color rgb="FFFFFF00"/>
      <name val="Roboto"/>
    </font>
    <font>
      <sz val="14"/>
      <color theme="1"/>
      <name val="Roboto"/>
    </font>
    <font>
      <sz val="11"/>
      <name val="Roboto"/>
    </font>
    <font>
      <sz val="11"/>
      <color rgb="FFC00000"/>
      <name val="Roboto"/>
    </font>
    <font>
      <b/>
      <sz val="11"/>
      <color rgb="FF9C6500"/>
      <name val="Roboto"/>
    </font>
    <font>
      <sz val="9"/>
      <color rgb="FFC00000"/>
      <name val="Roboto"/>
    </font>
    <font>
      <b/>
      <sz val="9"/>
      <color rgb="FFC00000"/>
      <name val="Roboto"/>
    </font>
    <font>
      <b/>
      <sz val="11"/>
      <color rgb="FFC00000"/>
      <name val="Roboto"/>
    </font>
    <font>
      <sz val="11"/>
      <color indexed="8"/>
      <name val="Roboto"/>
    </font>
    <font>
      <b/>
      <sz val="11"/>
      <color theme="9" tint="-0.249977111117893"/>
      <name val="Roboto"/>
    </font>
    <font>
      <b/>
      <sz val="11"/>
      <color rgb="FF00B050"/>
      <name val="Roboto"/>
    </font>
    <font>
      <b/>
      <sz val="11"/>
      <color theme="5" tint="-0.249977111117893"/>
      <name val="Roboto"/>
    </font>
    <font>
      <b/>
      <sz val="11"/>
      <color rgb="FF0070C0"/>
      <name val="Roboto"/>
    </font>
    <font>
      <sz val="11"/>
      <color theme="0"/>
      <name val="Roboto"/>
    </font>
    <font>
      <b/>
      <sz val="13"/>
      <color theme="1"/>
      <name val="Roboto"/>
    </font>
    <font>
      <sz val="13"/>
      <color theme="1"/>
      <name val="Roboto"/>
    </font>
    <font>
      <b/>
      <sz val="12"/>
      <name val="Roboto"/>
    </font>
    <font>
      <b/>
      <sz val="11"/>
      <name val="Roboto"/>
    </font>
    <font>
      <sz val="12"/>
      <color theme="0"/>
      <name val="Roboto"/>
    </font>
    <font>
      <sz val="12"/>
      <name val="Roboto"/>
    </font>
    <font>
      <b/>
      <sz val="14"/>
      <name val="Roboto"/>
    </font>
    <font>
      <sz val="10"/>
      <color rgb="FFC00000"/>
      <name val="Roboto"/>
    </font>
    <font>
      <sz val="16"/>
      <color rgb="FF51237F"/>
      <name val="Roboto"/>
    </font>
    <font>
      <b/>
      <sz val="16"/>
      <color rgb="FF51237F"/>
      <name val="Roboto Condensed"/>
    </font>
    <font>
      <i/>
      <sz val="12"/>
      <color theme="1"/>
      <name val="Roboto"/>
    </font>
    <font>
      <b/>
      <sz val="11"/>
      <color indexed="8"/>
      <name val="Roboto"/>
    </font>
    <font>
      <b/>
      <sz val="16"/>
      <color theme="0"/>
      <name val="Calibri"/>
      <family val="2"/>
    </font>
    <font>
      <b/>
      <sz val="11"/>
      <color rgb="FF51237F"/>
      <name val="Roboto"/>
    </font>
    <font>
      <i/>
      <sz val="11"/>
      <color theme="1"/>
      <name val="Roboto"/>
    </font>
    <font>
      <b/>
      <sz val="10"/>
      <color rgb="FFC00000"/>
      <name val="Roboto"/>
    </font>
    <font>
      <b/>
      <sz val="24"/>
      <color rgb="FF51237F"/>
      <name val="Roboto"/>
    </font>
    <font>
      <b/>
      <sz val="16"/>
      <color theme="1"/>
      <name val="Roboto"/>
    </font>
    <font>
      <sz val="16"/>
      <color rgb="FF9FA1A4"/>
      <name val="Roboto"/>
    </font>
    <font>
      <b/>
      <sz val="16"/>
      <color theme="0" tint="-0.499984740745262"/>
      <name val="Roboto"/>
    </font>
    <font>
      <b/>
      <sz val="14"/>
      <color rgb="FF51237F"/>
      <name val="Roboto"/>
    </font>
    <font>
      <u/>
      <sz val="11"/>
      <color theme="10"/>
      <name val="Calibri"/>
      <family val="2"/>
      <scheme val="minor"/>
    </font>
    <font>
      <u/>
      <sz val="12"/>
      <name val="Roboto"/>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theme="5" tint="0.79998168889431442"/>
        <bgColor indexed="64"/>
      </patternFill>
    </fill>
    <fill>
      <patternFill patternType="solid">
        <fgColor rgb="FFFFCC99"/>
      </patternFill>
    </fill>
    <fill>
      <patternFill patternType="solid">
        <fgColor theme="4"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7" tint="0.59999389629810485"/>
        <bgColor indexed="64"/>
      </patternFill>
    </fill>
    <fill>
      <patternFill patternType="solid">
        <fgColor rgb="FFFFEB9C"/>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51237F"/>
        <bgColor indexed="64"/>
      </patternFill>
    </fill>
    <fill>
      <patternFill patternType="solid">
        <fgColor theme="3"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79646"/>
        <bgColor indexed="64"/>
      </patternFill>
    </fill>
    <fill>
      <patternFill patternType="solid">
        <fgColor theme="9" tint="-0.249977111117893"/>
        <bgColor indexed="64"/>
      </patternFill>
    </fill>
    <fill>
      <patternFill patternType="solid">
        <fgColor rgb="FF0070C0"/>
        <bgColor indexed="64"/>
      </patternFill>
    </fill>
    <fill>
      <patternFill patternType="solid">
        <fgColor rgb="FFFFFF0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5"/>
        <bgColor indexed="64"/>
      </patternFill>
    </fill>
    <fill>
      <patternFill patternType="solid">
        <fgColor theme="9"/>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4"/>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660066"/>
        <bgColor indexed="64"/>
      </patternFill>
    </fill>
    <fill>
      <patternFill patternType="solid">
        <fgColor rgb="FF9FA1A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hair">
        <color auto="1"/>
      </left>
      <right/>
      <top/>
      <bottom/>
      <diagonal/>
    </border>
    <border>
      <left/>
      <right/>
      <top/>
      <bottom style="medium">
        <color indexed="64"/>
      </bottom>
      <diagonal/>
    </border>
    <border>
      <left/>
      <right style="medium">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s>
  <cellStyleXfs count="23">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7" borderId="9" applyNumberFormat="0" applyAlignment="0" applyProtection="0"/>
    <xf numFmtId="0" fontId="8" fillId="5" borderId="10" applyNumberFormat="0" applyAlignment="0" applyProtection="0"/>
    <xf numFmtId="0" fontId="9" fillId="0" borderId="11" applyNumberFormat="0" applyFill="0" applyAlignment="0" applyProtection="0"/>
    <xf numFmtId="0" fontId="1" fillId="8" borderId="0" applyNumberFormat="0" applyBorder="0" applyAlignment="0" applyProtection="0"/>
    <xf numFmtId="0" fontId="10" fillId="9" borderId="0" applyNumberFormat="0" applyBorder="0" applyAlignment="0" applyProtection="0"/>
    <xf numFmtId="0" fontId="1" fillId="10" borderId="0" applyNumberFormat="0" applyBorder="0" applyAlignment="0" applyProtection="0"/>
    <xf numFmtId="0" fontId="1" fillId="0" borderId="0"/>
    <xf numFmtId="0" fontId="11" fillId="0" borderId="0"/>
    <xf numFmtId="0" fontId="11" fillId="0" borderId="0"/>
    <xf numFmtId="0" fontId="13" fillId="0" borderId="0"/>
    <xf numFmtId="0" fontId="1" fillId="0" borderId="0"/>
    <xf numFmtId="43" fontId="13" fillId="0" borderId="0" applyFont="0" applyFill="0" applyBorder="0" applyAlignment="0" applyProtection="0"/>
    <xf numFmtId="44" fontId="1" fillId="0" borderId="0" applyFont="0" applyFill="0" applyBorder="0" applyAlignment="0" applyProtection="0"/>
    <xf numFmtId="0" fontId="11" fillId="0" borderId="0"/>
    <xf numFmtId="0" fontId="11" fillId="0" borderId="0"/>
    <xf numFmtId="0" fontId="75" fillId="0" borderId="0" applyNumberFormat="0" applyFill="0" applyBorder="0" applyAlignment="0" applyProtection="0"/>
  </cellStyleXfs>
  <cellXfs count="683">
    <xf numFmtId="0" fontId="0" fillId="0" borderId="0" xfId="0"/>
    <xf numFmtId="0" fontId="0" fillId="0" borderId="0" xfId="0" applyAlignment="1">
      <alignment vertical="center"/>
    </xf>
    <xf numFmtId="0" fontId="0" fillId="0" borderId="0" xfId="0" applyAlignment="1">
      <alignment horizontal="left"/>
    </xf>
    <xf numFmtId="0" fontId="3" fillId="0" borderId="0" xfId="2" applyFont="1"/>
    <xf numFmtId="0" fontId="1" fillId="0" borderId="0" xfId="2"/>
    <xf numFmtId="0" fontId="2" fillId="0" borderId="0" xfId="0" applyFont="1" applyAlignment="1">
      <alignment horizontal="left" vertical="center"/>
    </xf>
    <xf numFmtId="0" fontId="1" fillId="0" borderId="0" xfId="2" applyAlignment="1">
      <alignment vertical="center"/>
    </xf>
    <xf numFmtId="0" fontId="14" fillId="0" borderId="0" xfId="2" applyFont="1"/>
    <xf numFmtId="0" fontId="1" fillId="0" borderId="0" xfId="2" applyFont="1"/>
    <xf numFmtId="0" fontId="14" fillId="0" borderId="0" xfId="2" applyFont="1" applyAlignment="1">
      <alignment horizontal="center"/>
    </xf>
    <xf numFmtId="0" fontId="16" fillId="0" borderId="0" xfId="2" applyFont="1"/>
    <xf numFmtId="0" fontId="17" fillId="0" borderId="0" xfId="2" applyFont="1" applyAlignment="1">
      <alignment wrapText="1"/>
    </xf>
    <xf numFmtId="0" fontId="14" fillId="0" borderId="0" xfId="2" applyFont="1" applyAlignment="1">
      <alignment wrapText="1"/>
    </xf>
    <xf numFmtId="0" fontId="17" fillId="0" borderId="0" xfId="0" applyFont="1" applyAlignment="1">
      <alignment wrapText="1"/>
    </xf>
    <xf numFmtId="0" fontId="1" fillId="0" borderId="0" xfId="0" applyFont="1" applyAlignment="1">
      <alignment horizontal="left"/>
    </xf>
    <xf numFmtId="0" fontId="1" fillId="0" borderId="0" xfId="2" applyFont="1" applyAlignment="1">
      <alignment horizontal="center"/>
    </xf>
    <xf numFmtId="0" fontId="19" fillId="0" borderId="0" xfId="2" applyFont="1"/>
    <xf numFmtId="0" fontId="14" fillId="0" borderId="0" xfId="2" applyFont="1" applyAlignment="1">
      <alignment vertical="center"/>
    </xf>
    <xf numFmtId="0" fontId="14" fillId="0" borderId="0" xfId="2" applyFont="1" applyAlignment="1">
      <alignment horizontal="center" vertical="center"/>
    </xf>
    <xf numFmtId="0" fontId="16" fillId="0" borderId="0" xfId="2" applyFont="1" applyAlignment="1">
      <alignment vertical="center"/>
    </xf>
    <xf numFmtId="0" fontId="17" fillId="0" borderId="0" xfId="2" applyFont="1" applyAlignment="1">
      <alignment vertical="center" wrapText="1"/>
    </xf>
    <xf numFmtId="0" fontId="17" fillId="0" borderId="0" xfId="0" applyFont="1" applyAlignment="1">
      <alignment vertical="center" wrapText="1"/>
    </xf>
    <xf numFmtId="0" fontId="14" fillId="0" borderId="0" xfId="2" applyFont="1" applyAlignment="1">
      <alignment vertical="center" wrapText="1"/>
    </xf>
    <xf numFmtId="17" fontId="0" fillId="0" borderId="0" xfId="0" applyNumberFormat="1"/>
    <xf numFmtId="49" fontId="1" fillId="0" borderId="0" xfId="0" applyNumberFormat="1" applyFont="1" applyAlignment="1">
      <alignment horizontal="left"/>
    </xf>
    <xf numFmtId="0" fontId="20" fillId="0" borderId="0" xfId="0" applyFont="1" applyAlignment="1">
      <alignment horizontal="left"/>
    </xf>
    <xf numFmtId="0" fontId="12" fillId="0" borderId="0" xfId="0" applyFont="1" applyAlignment="1">
      <alignment horizontal="left" vertical="center"/>
    </xf>
    <xf numFmtId="0" fontId="21" fillId="0" borderId="0" xfId="2" applyFont="1"/>
    <xf numFmtId="0" fontId="22" fillId="0" borderId="0" xfId="2" applyFont="1"/>
    <xf numFmtId="0" fontId="22" fillId="0" borderId="0" xfId="2" applyFont="1" applyAlignment="1">
      <alignment horizontal="center"/>
    </xf>
    <xf numFmtId="0" fontId="23" fillId="0" borderId="0" xfId="2" applyFont="1" applyAlignment="1">
      <alignment vertical="center"/>
    </xf>
    <xf numFmtId="0" fontId="28" fillId="0" borderId="0" xfId="16" applyFont="1"/>
    <xf numFmtId="0" fontId="29" fillId="0" borderId="0" xfId="16" applyFont="1" applyAlignment="1">
      <alignment horizontal="center" vertical="center"/>
    </xf>
    <xf numFmtId="0" fontId="28" fillId="0" borderId="0" xfId="16" applyFont="1" applyAlignment="1">
      <alignment vertical="center"/>
    </xf>
    <xf numFmtId="0" fontId="28" fillId="0" borderId="0" xfId="16" applyFont="1" applyFill="1" applyAlignment="1">
      <alignment vertical="center" wrapText="1"/>
    </xf>
    <xf numFmtId="0" fontId="28" fillId="0" borderId="0" xfId="16" applyFont="1" applyFill="1"/>
    <xf numFmtId="0" fontId="28" fillId="6" borderId="0" xfId="16" applyFont="1" applyFill="1"/>
    <xf numFmtId="49" fontId="32" fillId="0" borderId="0" xfId="16" applyNumberFormat="1" applyFont="1" applyFill="1" applyBorder="1"/>
    <xf numFmtId="5" fontId="32" fillId="0" borderId="0" xfId="16" applyNumberFormat="1" applyFont="1" applyFill="1" applyBorder="1"/>
    <xf numFmtId="37" fontId="32" fillId="0" borderId="0" xfId="16" applyNumberFormat="1" applyFont="1" applyFill="1" applyBorder="1"/>
    <xf numFmtId="167" fontId="28" fillId="0" borderId="0" xfId="16" applyNumberFormat="1" applyFont="1"/>
    <xf numFmtId="3" fontId="28" fillId="0" borderId="0" xfId="16" applyNumberFormat="1" applyFont="1"/>
    <xf numFmtId="168" fontId="28" fillId="0" borderId="0" xfId="16" applyNumberFormat="1" applyFont="1"/>
    <xf numFmtId="7" fontId="28" fillId="0" borderId="0" xfId="16" applyNumberFormat="1" applyFont="1" applyFill="1"/>
    <xf numFmtId="49" fontId="30" fillId="21" borderId="0" xfId="16" applyNumberFormat="1" applyFont="1" applyFill="1" applyBorder="1" applyAlignment="1">
      <alignment horizontal="center" vertical="center" wrapText="1"/>
    </xf>
    <xf numFmtId="0" fontId="28" fillId="0" borderId="0" xfId="16" applyFont="1" applyFill="1" applyBorder="1"/>
    <xf numFmtId="37" fontId="28" fillId="0" borderId="0" xfId="16" applyNumberFormat="1" applyFont="1" applyFill="1" applyBorder="1"/>
    <xf numFmtId="5" fontId="28" fillId="0" borderId="0" xfId="16" applyNumberFormat="1" applyFont="1" applyFill="1" applyBorder="1"/>
    <xf numFmtId="0" fontId="28" fillId="0" borderId="0" xfId="16" applyFont="1" applyBorder="1"/>
    <xf numFmtId="5" fontId="28" fillId="0" borderId="0" xfId="16" applyNumberFormat="1" applyFont="1" applyBorder="1"/>
    <xf numFmtId="37" fontId="28" fillId="0" borderId="0" xfId="16" applyNumberFormat="1" applyFont="1" applyBorder="1"/>
    <xf numFmtId="167" fontId="32" fillId="0" borderId="0" xfId="16" applyNumberFormat="1" applyFont="1" applyFill="1" applyBorder="1"/>
    <xf numFmtId="3" fontId="32" fillId="0" borderId="0" xfId="16" applyNumberFormat="1" applyFont="1" applyFill="1" applyBorder="1"/>
    <xf numFmtId="168" fontId="32" fillId="0" borderId="0" xfId="16" applyNumberFormat="1" applyFont="1" applyFill="1" applyBorder="1"/>
    <xf numFmtId="0" fontId="32" fillId="0" borderId="0" xfId="16" applyFont="1" applyFill="1" applyBorder="1"/>
    <xf numFmtId="0" fontId="33" fillId="0" borderId="0" xfId="16" applyFont="1" applyBorder="1"/>
    <xf numFmtId="167" fontId="28" fillId="0" borderId="0" xfId="16" applyNumberFormat="1" applyFont="1" applyBorder="1"/>
    <xf numFmtId="3" fontId="28" fillId="0" borderId="0" xfId="16" applyNumberFormat="1" applyFont="1" applyBorder="1"/>
    <xf numFmtId="168" fontId="28" fillId="0" borderId="0" xfId="16" applyNumberFormat="1" applyFont="1" applyBorder="1"/>
    <xf numFmtId="5" fontId="31" fillId="21" borderId="0" xfId="16" applyNumberFormat="1" applyFont="1" applyFill="1" applyBorder="1"/>
    <xf numFmtId="37" fontId="31" fillId="21" borderId="0" xfId="16" applyNumberFormat="1" applyFont="1" applyFill="1" applyBorder="1"/>
    <xf numFmtId="37" fontId="32" fillId="0" borderId="0" xfId="16" applyNumberFormat="1" applyFont="1" applyFill="1" applyBorder="1" applyAlignment="1">
      <alignment horizontal="right" vertical="center"/>
    </xf>
    <xf numFmtId="37" fontId="28" fillId="0" borderId="0" xfId="16" applyNumberFormat="1" applyFont="1" applyFill="1" applyBorder="1" applyAlignment="1">
      <alignment horizontal="right" vertical="center"/>
    </xf>
    <xf numFmtId="5" fontId="28" fillId="0" borderId="0" xfId="16" applyNumberFormat="1" applyFont="1" applyFill="1" applyBorder="1" applyAlignment="1">
      <alignment horizontal="right" vertical="center"/>
    </xf>
    <xf numFmtId="5" fontId="31" fillId="21" borderId="0" xfId="16" applyNumberFormat="1" applyFont="1" applyFill="1" applyBorder="1" applyAlignment="1">
      <alignment horizontal="right" vertical="center"/>
    </xf>
    <xf numFmtId="37" fontId="31" fillId="21" borderId="0" xfId="16" applyNumberFormat="1" applyFont="1" applyFill="1" applyBorder="1" applyAlignment="1">
      <alignment horizontal="right" vertical="center"/>
    </xf>
    <xf numFmtId="1" fontId="31" fillId="21" borderId="0" xfId="18" applyNumberFormat="1" applyFont="1" applyFill="1" applyBorder="1" applyAlignment="1">
      <alignment horizontal="right" vertical="center"/>
    </xf>
    <xf numFmtId="49" fontId="30" fillId="21" borderId="0" xfId="16" applyNumberFormat="1" applyFont="1" applyFill="1" applyBorder="1"/>
    <xf numFmtId="5" fontId="30" fillId="21" borderId="0" xfId="16" applyNumberFormat="1" applyFont="1" applyFill="1" applyBorder="1"/>
    <xf numFmtId="37" fontId="30" fillId="21" borderId="0" xfId="16" applyNumberFormat="1" applyFont="1" applyFill="1" applyBorder="1"/>
    <xf numFmtId="49" fontId="30" fillId="12" borderId="0" xfId="16" applyNumberFormat="1" applyFont="1" applyFill="1" applyBorder="1" applyAlignment="1">
      <alignment horizontal="center" vertical="center" wrapText="1"/>
    </xf>
    <xf numFmtId="0" fontId="31" fillId="12" borderId="0" xfId="16" applyFont="1" applyFill="1" applyBorder="1" applyAlignment="1">
      <alignment horizontal="center" vertical="center" wrapText="1"/>
    </xf>
    <xf numFmtId="5" fontId="31" fillId="12" borderId="0" xfId="16" applyNumberFormat="1" applyFont="1" applyFill="1" applyBorder="1"/>
    <xf numFmtId="37" fontId="31" fillId="12" borderId="0" xfId="16" applyNumberFormat="1" applyFont="1" applyFill="1" applyBorder="1"/>
    <xf numFmtId="166" fontId="31" fillId="12" borderId="0" xfId="18" applyNumberFormat="1" applyFont="1" applyFill="1" applyBorder="1"/>
    <xf numFmtId="49" fontId="30" fillId="12" borderId="0" xfId="16" applyNumberFormat="1" applyFont="1" applyFill="1" applyBorder="1"/>
    <xf numFmtId="5" fontId="30" fillId="12" borderId="0" xfId="16" applyNumberFormat="1" applyFont="1" applyFill="1" applyBorder="1"/>
    <xf numFmtId="37" fontId="30" fillId="12" borderId="0" xfId="16" applyNumberFormat="1" applyFont="1" applyFill="1" applyBorder="1"/>
    <xf numFmtId="0" fontId="26" fillId="0" borderId="0" xfId="2" applyFont="1"/>
    <xf numFmtId="0" fontId="23" fillId="0" borderId="0" xfId="2" applyFont="1" applyAlignment="1">
      <alignment horizontal="left" vertical="center"/>
    </xf>
    <xf numFmtId="0" fontId="21" fillId="0" borderId="0" xfId="2" applyFont="1" applyAlignment="1">
      <alignment horizontal="left" indent="1"/>
    </xf>
    <xf numFmtId="166" fontId="21" fillId="0" borderId="0" xfId="3" applyNumberFormat="1" applyFont="1"/>
    <xf numFmtId="166" fontId="28" fillId="0" borderId="0" xfId="3" applyNumberFormat="1" applyFont="1"/>
    <xf numFmtId="166" fontId="23" fillId="0" borderId="0" xfId="3" applyNumberFormat="1" applyFont="1" applyFill="1" applyAlignment="1">
      <alignment vertical="center"/>
    </xf>
    <xf numFmtId="166" fontId="21" fillId="0" borderId="0" xfId="3" applyNumberFormat="1" applyFont="1" applyFill="1"/>
    <xf numFmtId="9" fontId="39" fillId="0" borderId="0" xfId="2" applyNumberFormat="1" applyFont="1" applyFill="1" applyAlignment="1">
      <alignment horizontal="center"/>
    </xf>
    <xf numFmtId="0" fontId="21" fillId="0" borderId="0" xfId="2" applyFont="1" applyFill="1"/>
    <xf numFmtId="0" fontId="26" fillId="0" borderId="0" xfId="2" applyFont="1" applyFill="1"/>
    <xf numFmtId="0" fontId="41" fillId="0" borderId="0" xfId="2" applyFont="1"/>
    <xf numFmtId="0" fontId="23" fillId="0" borderId="0" xfId="2" applyFont="1" applyFill="1" applyAlignment="1">
      <alignment vertical="center"/>
    </xf>
    <xf numFmtId="1" fontId="21" fillId="0" borderId="0" xfId="2" applyNumberFormat="1" applyFont="1" applyFill="1"/>
    <xf numFmtId="0" fontId="23" fillId="0" borderId="0" xfId="2" applyFont="1" applyAlignment="1">
      <alignment horizontal="center" vertical="center" wrapText="1"/>
    </xf>
    <xf numFmtId="166" fontId="42" fillId="0" borderId="0" xfId="3" applyNumberFormat="1" applyFont="1"/>
    <xf numFmtId="0" fontId="21" fillId="0" borderId="0" xfId="2" applyFont="1" applyFill="1" applyAlignment="1">
      <alignment horizontal="left" indent="1"/>
    </xf>
    <xf numFmtId="166" fontId="43" fillId="0" borderId="0" xfId="3" applyNumberFormat="1" applyFont="1"/>
    <xf numFmtId="166" fontId="43" fillId="0" borderId="0" xfId="3" applyNumberFormat="1" applyFont="1" applyFill="1"/>
    <xf numFmtId="0" fontId="43" fillId="0" borderId="0" xfId="2" applyFont="1" applyFill="1"/>
    <xf numFmtId="0" fontId="43" fillId="0" borderId="0" xfId="2" applyFont="1"/>
    <xf numFmtId="1" fontId="43" fillId="0" borderId="0" xfId="2" applyNumberFormat="1" applyFont="1"/>
    <xf numFmtId="0" fontId="21" fillId="0" borderId="0" xfId="16" applyFont="1" applyAlignment="1">
      <alignment horizontal="left" indent="2"/>
    </xf>
    <xf numFmtId="0" fontId="42" fillId="0" borderId="0" xfId="2" applyFont="1" applyFill="1"/>
    <xf numFmtId="0" fontId="42" fillId="0" borderId="0" xfId="16" applyFont="1" applyAlignment="1">
      <alignment horizontal="left" indent="2"/>
    </xf>
    <xf numFmtId="0" fontId="38" fillId="0" borderId="0" xfId="2" applyFont="1" applyFill="1" applyAlignment="1">
      <alignment vertical="center"/>
    </xf>
    <xf numFmtId="0" fontId="27" fillId="0" borderId="0" xfId="17" applyFont="1" applyFill="1" applyAlignment="1"/>
    <xf numFmtId="0" fontId="27" fillId="0" borderId="0" xfId="0" applyFont="1" applyFill="1"/>
    <xf numFmtId="0" fontId="21" fillId="0" borderId="0" xfId="0" applyFont="1"/>
    <xf numFmtId="0" fontId="21" fillId="0" borderId="0" xfId="0" applyFont="1" applyFill="1"/>
    <xf numFmtId="0" fontId="21" fillId="0" borderId="0" xfId="0" applyFont="1" applyAlignment="1">
      <alignment vertical="center" wrapText="1"/>
    </xf>
    <xf numFmtId="0" fontId="44" fillId="0" borderId="0" xfId="6" applyFont="1" applyFill="1" applyBorder="1" applyAlignment="1">
      <alignment vertical="center"/>
    </xf>
    <xf numFmtId="0" fontId="22" fillId="0" borderId="0" xfId="2" applyFont="1" applyFill="1" applyAlignment="1">
      <alignment horizontal="center"/>
    </xf>
    <xf numFmtId="0" fontId="38" fillId="0" borderId="0" xfId="5" applyFont="1" applyFill="1" applyBorder="1" applyAlignment="1">
      <alignment horizontal="center"/>
    </xf>
    <xf numFmtId="0" fontId="23" fillId="0" borderId="0" xfId="4" applyFont="1" applyFill="1" applyBorder="1" applyAlignment="1">
      <alignment horizontal="center"/>
    </xf>
    <xf numFmtId="0" fontId="23" fillId="0" borderId="0" xfId="7" applyFont="1" applyFill="1" applyBorder="1" applyAlignment="1">
      <alignment horizontal="center"/>
    </xf>
    <xf numFmtId="0" fontId="23" fillId="0" borderId="0" xfId="12" applyFont="1" applyFill="1" applyBorder="1" applyAlignment="1">
      <alignment horizontal="center"/>
    </xf>
    <xf numFmtId="0" fontId="26" fillId="0" borderId="0" xfId="2" applyFont="1" applyFill="1" applyAlignment="1">
      <alignment horizontal="left" vertical="center"/>
    </xf>
    <xf numFmtId="0" fontId="26" fillId="0" borderId="11" xfId="9" applyFont="1" applyFill="1" applyBorder="1" applyAlignment="1">
      <alignment horizontal="left" vertical="center"/>
    </xf>
    <xf numFmtId="0" fontId="26" fillId="0" borderId="0" xfId="2" applyFont="1" applyAlignment="1">
      <alignment horizontal="left" vertical="center"/>
    </xf>
    <xf numFmtId="0" fontId="45" fillId="0" borderId="0" xfId="9" applyFont="1" applyFill="1" applyBorder="1" applyAlignment="1">
      <alignment horizontal="center"/>
    </xf>
    <xf numFmtId="0" fontId="45" fillId="0" borderId="6" xfId="9" applyFont="1" applyFill="1" applyBorder="1" applyAlignment="1">
      <alignment horizontal="center"/>
    </xf>
    <xf numFmtId="0" fontId="46" fillId="0" borderId="15" xfId="9" applyFont="1" applyFill="1" applyBorder="1" applyAlignment="1">
      <alignment horizontal="center"/>
    </xf>
    <xf numFmtId="0" fontId="46" fillId="0" borderId="0" xfId="9" applyFont="1" applyFill="1" applyBorder="1" applyAlignment="1">
      <alignment horizontal="center"/>
    </xf>
    <xf numFmtId="0" fontId="45" fillId="0" borderId="0" xfId="9" applyFont="1" applyFill="1" applyBorder="1" applyAlignment="1">
      <alignment horizontal="right"/>
    </xf>
    <xf numFmtId="0" fontId="21" fillId="0" borderId="0" xfId="2" applyFont="1" applyBorder="1"/>
    <xf numFmtId="0" fontId="47" fillId="0" borderId="0" xfId="2" applyFont="1" applyBorder="1" applyAlignment="1">
      <alignment horizontal="right"/>
    </xf>
    <xf numFmtId="0" fontId="47" fillId="0" borderId="0" xfId="2" applyFont="1" applyBorder="1" applyAlignment="1">
      <alignment horizontal="center"/>
    </xf>
    <xf numFmtId="0" fontId="21" fillId="0" borderId="0" xfId="13" applyFont="1"/>
    <xf numFmtId="0" fontId="23" fillId="0" borderId="0" xfId="13" applyFont="1" applyBorder="1" applyAlignment="1">
      <alignment horizontal="center"/>
    </xf>
    <xf numFmtId="0" fontId="22" fillId="0" borderId="0" xfId="13" applyFont="1" applyBorder="1" applyAlignment="1">
      <alignment horizontal="center"/>
    </xf>
    <xf numFmtId="0" fontId="22" fillId="0" borderId="0" xfId="13" applyFont="1"/>
    <xf numFmtId="0" fontId="26" fillId="0" borderId="0" xfId="13" applyFont="1" applyAlignment="1">
      <alignment horizontal="center"/>
    </xf>
    <xf numFmtId="9" fontId="47" fillId="0" borderId="0" xfId="1" applyFont="1" applyFill="1" applyBorder="1" applyAlignment="1">
      <alignment horizontal="right"/>
    </xf>
    <xf numFmtId="9" fontId="47" fillId="0" borderId="0" xfId="1" applyFont="1"/>
    <xf numFmtId="0" fontId="25" fillId="0" borderId="0" xfId="13" applyFont="1"/>
    <xf numFmtId="0" fontId="24" fillId="0" borderId="0" xfId="13" applyFont="1"/>
    <xf numFmtId="0" fontId="51" fillId="0" borderId="0" xfId="13" applyFont="1"/>
    <xf numFmtId="0" fontId="52" fillId="0" borderId="0" xfId="13" applyFont="1"/>
    <xf numFmtId="0" fontId="21" fillId="0" borderId="0" xfId="13" applyFont="1" applyAlignment="1">
      <alignment vertical="center"/>
    </xf>
    <xf numFmtId="0" fontId="53" fillId="0" borderId="0" xfId="0" applyFont="1" applyFill="1" applyAlignment="1">
      <alignment vertical="center"/>
    </xf>
    <xf numFmtId="0" fontId="21" fillId="0" borderId="0" xfId="0" applyFont="1" applyAlignment="1">
      <alignment vertical="center"/>
    </xf>
    <xf numFmtId="0" fontId="21" fillId="0" borderId="0" xfId="0" applyFont="1" applyAlignment="1">
      <alignment horizontal="center"/>
    </xf>
    <xf numFmtId="0" fontId="26" fillId="0" borderId="1" xfId="0" applyFont="1" applyBorder="1" applyAlignment="1">
      <alignment horizontal="left"/>
    </xf>
    <xf numFmtId="0" fontId="21" fillId="0" borderId="0" xfId="0" applyFont="1" applyAlignment="1">
      <alignment horizontal="right"/>
    </xf>
    <xf numFmtId="0" fontId="26" fillId="0" borderId="1" xfId="0" applyFont="1" applyBorder="1" applyAlignment="1">
      <alignment horizontal="right"/>
    </xf>
    <xf numFmtId="0" fontId="21" fillId="0" borderId="1" xfId="0" applyFont="1" applyBorder="1" applyAlignment="1">
      <alignment horizontal="right"/>
    </xf>
    <xf numFmtId="0" fontId="26" fillId="0" borderId="0" xfId="0" applyFont="1"/>
    <xf numFmtId="0" fontId="22" fillId="0" borderId="0" xfId="0" applyFont="1" applyAlignment="1">
      <alignment horizontal="left"/>
    </xf>
    <xf numFmtId="0" fontId="21" fillId="0" borderId="0" xfId="0" applyFont="1" applyAlignment="1">
      <alignment horizontal="left"/>
    </xf>
    <xf numFmtId="0" fontId="22" fillId="0" borderId="0" xfId="0" applyFont="1" applyAlignment="1">
      <alignment vertical="center"/>
    </xf>
    <xf numFmtId="0" fontId="54" fillId="19" borderId="1" xfId="2" applyFont="1" applyFill="1" applyBorder="1" applyAlignment="1">
      <alignment horizontal="center" vertical="center"/>
    </xf>
    <xf numFmtId="0" fontId="54" fillId="25" borderId="1" xfId="2" applyFont="1" applyFill="1" applyBorder="1" applyAlignment="1">
      <alignment horizontal="center" vertical="center"/>
    </xf>
    <xf numFmtId="0" fontId="54" fillId="18" borderId="1" xfId="2" applyFont="1" applyFill="1" applyBorder="1" applyAlignment="1">
      <alignment horizontal="center" vertical="center"/>
    </xf>
    <xf numFmtId="0" fontId="54" fillId="27" borderId="1" xfId="2" applyFont="1" applyFill="1" applyBorder="1" applyAlignment="1">
      <alignment horizontal="center" vertical="center"/>
    </xf>
    <xf numFmtId="164" fontId="21" fillId="0" borderId="1" xfId="0" applyNumberFormat="1" applyFont="1" applyBorder="1" applyAlignment="1">
      <alignment horizontal="right" vertical="center"/>
    </xf>
    <xf numFmtId="164" fontId="26" fillId="20" borderId="1" xfId="0" applyNumberFormat="1" applyFont="1" applyFill="1" applyBorder="1" applyAlignment="1">
      <alignment horizontal="right" vertical="center"/>
    </xf>
    <xf numFmtId="166" fontId="21" fillId="0" borderId="1" xfId="3" applyNumberFormat="1" applyFont="1" applyBorder="1" applyAlignment="1">
      <alignment horizontal="right" vertical="center"/>
    </xf>
    <xf numFmtId="0" fontId="54" fillId="29" borderId="1" xfId="2" applyFont="1" applyFill="1" applyBorder="1" applyAlignment="1">
      <alignment horizontal="center" vertical="center" wrapText="1"/>
    </xf>
    <xf numFmtId="165" fontId="26" fillId="16" borderId="1" xfId="1" applyNumberFormat="1" applyFont="1" applyFill="1" applyBorder="1" applyAlignment="1">
      <alignment horizontal="right" vertical="center"/>
    </xf>
    <xf numFmtId="165" fontId="26" fillId="16" borderId="1" xfId="1" applyNumberFormat="1" applyFont="1" applyFill="1" applyBorder="1" applyAlignment="1">
      <alignment horizontal="right"/>
    </xf>
    <xf numFmtId="0" fontId="26" fillId="26" borderId="3" xfId="0" applyFont="1" applyFill="1" applyBorder="1" applyAlignment="1">
      <alignment horizontal="center" vertical="center" wrapText="1"/>
    </xf>
    <xf numFmtId="0" fontId="26" fillId="19" borderId="4" xfId="0" applyFont="1" applyFill="1" applyBorder="1" applyAlignment="1">
      <alignment horizontal="center" vertical="center" wrapText="1"/>
    </xf>
    <xf numFmtId="0" fontId="26" fillId="30" borderId="4" xfId="0" applyFont="1" applyFill="1" applyBorder="1" applyAlignment="1">
      <alignment horizontal="center" vertical="center" wrapText="1"/>
    </xf>
    <xf numFmtId="0" fontId="26" fillId="16" borderId="4" xfId="0" applyFont="1" applyFill="1" applyBorder="1" applyAlignment="1">
      <alignment horizontal="center" vertical="center" wrapText="1"/>
    </xf>
    <xf numFmtId="0" fontId="26" fillId="31" borderId="5" xfId="0" applyFont="1" applyFill="1" applyBorder="1" applyAlignment="1">
      <alignment horizontal="center" vertical="center" wrapText="1"/>
    </xf>
    <xf numFmtId="9" fontId="26" fillId="32" borderId="0" xfId="2" applyNumberFormat="1" applyFont="1" applyFill="1" applyAlignment="1">
      <alignment horizontal="center"/>
    </xf>
    <xf numFmtId="0" fontId="23" fillId="18" borderId="20" xfId="0" applyFont="1" applyFill="1" applyBorder="1" applyAlignment="1">
      <alignment horizontal="center" vertical="center"/>
    </xf>
    <xf numFmtId="0" fontId="23" fillId="18" borderId="20" xfId="0" applyFont="1" applyFill="1" applyBorder="1" applyAlignment="1">
      <alignment horizontal="center" vertical="center" wrapText="1"/>
    </xf>
    <xf numFmtId="0" fontId="23" fillId="18" borderId="5" xfId="0" applyFont="1" applyFill="1" applyBorder="1" applyAlignment="1">
      <alignment horizontal="center" vertical="center"/>
    </xf>
    <xf numFmtId="0" fontId="23" fillId="0" borderId="1" xfId="0" applyFont="1" applyBorder="1" applyAlignment="1">
      <alignment horizontal="center" vertical="center"/>
    </xf>
    <xf numFmtId="9" fontId="23" fillId="0" borderId="1" xfId="1" applyFont="1" applyBorder="1" applyAlignment="1">
      <alignment horizontal="center" vertical="center"/>
    </xf>
    <xf numFmtId="0" fontId="21" fillId="0" borderId="1" xfId="0" applyFont="1" applyBorder="1" applyAlignment="1">
      <alignment horizontal="left" vertical="center" wrapText="1"/>
    </xf>
    <xf numFmtId="49" fontId="21" fillId="0" borderId="0" xfId="0" applyNumberFormat="1" applyFont="1" applyAlignment="1">
      <alignment horizontal="left"/>
    </xf>
    <xf numFmtId="9" fontId="21" fillId="0" borderId="0" xfId="1" applyFont="1" applyAlignment="1">
      <alignment horizontal="right"/>
    </xf>
    <xf numFmtId="0" fontId="1" fillId="0" borderId="0" xfId="0" applyFont="1" applyAlignment="1">
      <alignment horizontal="right"/>
    </xf>
    <xf numFmtId="9" fontId="1" fillId="0" borderId="0" xfId="1" applyFont="1" applyAlignment="1">
      <alignment horizontal="right"/>
    </xf>
    <xf numFmtId="0" fontId="26" fillId="18"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9" fontId="26" fillId="33" borderId="1" xfId="1" applyFont="1" applyFill="1" applyBorder="1" applyAlignment="1">
      <alignment horizontal="center" vertical="center" wrapText="1"/>
    </xf>
    <xf numFmtId="9" fontId="26" fillId="18" borderId="1" xfId="1" applyFont="1" applyFill="1" applyBorder="1" applyAlignment="1">
      <alignment horizontal="center" vertical="center" wrapText="1"/>
    </xf>
    <xf numFmtId="0" fontId="26" fillId="14" borderId="1" xfId="2" applyFont="1" applyFill="1" applyBorder="1" applyAlignment="1">
      <alignment horizontal="center" vertical="center" wrapText="1"/>
    </xf>
    <xf numFmtId="0" fontId="24" fillId="0" borderId="0" xfId="2" applyFont="1"/>
    <xf numFmtId="0" fontId="41" fillId="0" borderId="0" xfId="0" applyFont="1"/>
    <xf numFmtId="0" fontId="22" fillId="0" borderId="0" xfId="2" applyFont="1" applyBorder="1" applyAlignment="1">
      <alignment vertical="center"/>
    </xf>
    <xf numFmtId="0" fontId="26" fillId="0" borderId="0" xfId="2" applyFont="1" applyBorder="1" applyAlignment="1">
      <alignment horizontal="center"/>
    </xf>
    <xf numFmtId="0" fontId="21" fillId="0" borderId="0" xfId="2" applyFont="1" applyBorder="1" applyAlignment="1">
      <alignment vertical="top"/>
    </xf>
    <xf numFmtId="0" fontId="21" fillId="0" borderId="0" xfId="2" applyFont="1" applyBorder="1" applyAlignment="1">
      <alignment horizontal="left" vertical="top" indent="1"/>
    </xf>
    <xf numFmtId="0" fontId="21" fillId="0" borderId="0" xfId="2" applyFont="1" applyFill="1" applyBorder="1"/>
    <xf numFmtId="164" fontId="21" fillId="0" borderId="0" xfId="2" applyNumberFormat="1" applyFont="1" applyBorder="1" applyAlignment="1">
      <alignment vertical="top"/>
    </xf>
    <xf numFmtId="0" fontId="21" fillId="0" borderId="0" xfId="2" applyFont="1" applyBorder="1" applyAlignment="1">
      <alignment vertical="center"/>
    </xf>
    <xf numFmtId="164" fontId="21" fillId="0" borderId="0" xfId="2" applyNumberFormat="1" applyFont="1" applyBorder="1"/>
    <xf numFmtId="0" fontId="21" fillId="0" borderId="0" xfId="2" applyFont="1" applyBorder="1" applyAlignment="1">
      <alignment horizontal="left" vertical="top"/>
    </xf>
    <xf numFmtId="164" fontId="21" fillId="0" borderId="0" xfId="2" applyNumberFormat="1" applyFont="1" applyBorder="1" applyAlignment="1">
      <alignment horizontal="left" vertical="top"/>
    </xf>
    <xf numFmtId="0" fontId="58" fillId="20" borderId="0" xfId="2" applyFont="1" applyFill="1" applyBorder="1" applyAlignment="1">
      <alignment vertical="center"/>
    </xf>
    <xf numFmtId="0" fontId="59" fillId="20" borderId="0" xfId="2" applyFont="1" applyFill="1" applyBorder="1" applyAlignment="1">
      <alignment horizontal="center" vertical="center"/>
    </xf>
    <xf numFmtId="0" fontId="56" fillId="20" borderId="0" xfId="2" applyFont="1" applyFill="1" applyBorder="1" applyAlignment="1">
      <alignment horizontal="center" vertical="center"/>
    </xf>
    <xf numFmtId="1" fontId="56" fillId="20" borderId="0" xfId="2" applyNumberFormat="1" applyFont="1" applyFill="1" applyBorder="1" applyAlignment="1">
      <alignment horizontal="center" vertical="center"/>
    </xf>
    <xf numFmtId="164" fontId="56" fillId="20" borderId="0" xfId="2" applyNumberFormat="1" applyFont="1" applyFill="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26" fillId="30" borderId="0" xfId="2" applyFont="1" applyFill="1" applyBorder="1" applyAlignment="1">
      <alignment horizontal="center" vertical="center"/>
    </xf>
    <xf numFmtId="164" fontId="26" fillId="19" borderId="0" xfId="2" applyNumberFormat="1" applyFont="1" applyFill="1" applyBorder="1" applyAlignment="1">
      <alignment horizontal="center"/>
    </xf>
    <xf numFmtId="164" fontId="26" fillId="14" borderId="0" xfId="2" applyNumberFormat="1" applyFont="1" applyFill="1" applyBorder="1" applyAlignment="1">
      <alignment horizontal="center"/>
    </xf>
    <xf numFmtId="0" fontId="26" fillId="22" borderId="0" xfId="2" applyFont="1" applyFill="1" applyBorder="1" applyAlignment="1">
      <alignment horizontal="center" vertical="center"/>
    </xf>
    <xf numFmtId="0" fontId="22" fillId="0" borderId="0" xfId="2" applyFont="1" applyFill="1"/>
    <xf numFmtId="0" fontId="22" fillId="0" borderId="0" xfId="0" applyFont="1"/>
    <xf numFmtId="0" fontId="23" fillId="0" borderId="0" xfId="2" applyFont="1" applyFill="1" applyAlignment="1">
      <alignment horizontal="center" vertical="center" wrapText="1"/>
    </xf>
    <xf numFmtId="0" fontId="21" fillId="0" borderId="0" xfId="0" applyFont="1" applyAlignment="1">
      <alignment horizontal="left" indent="1"/>
    </xf>
    <xf numFmtId="1" fontId="43" fillId="0" borderId="0" xfId="2" applyNumberFormat="1" applyFont="1" applyFill="1"/>
    <xf numFmtId="0" fontId="53" fillId="0" borderId="0" xfId="2" applyFont="1" applyFill="1" applyAlignment="1">
      <alignment vertical="center"/>
    </xf>
    <xf numFmtId="0" fontId="37" fillId="0" borderId="0" xfId="2" applyFont="1"/>
    <xf numFmtId="166" fontId="56" fillId="18" borderId="17" xfId="3" applyNumberFormat="1" applyFont="1" applyFill="1" applyBorder="1" applyAlignment="1">
      <alignment vertical="center"/>
    </xf>
    <xf numFmtId="1" fontId="56" fillId="18" borderId="17" xfId="2" applyNumberFormat="1" applyFont="1" applyFill="1" applyBorder="1" applyAlignment="1">
      <alignment horizontal="center" vertical="center"/>
    </xf>
    <xf numFmtId="0" fontId="23" fillId="30" borderId="17" xfId="2" applyFont="1" applyFill="1" applyBorder="1" applyAlignment="1">
      <alignment horizontal="center" vertical="center" wrapText="1"/>
    </xf>
    <xf numFmtId="0" fontId="21" fillId="0" borderId="0" xfId="0" applyFont="1" applyFill="1" applyAlignment="1">
      <alignment horizontal="center" vertical="center"/>
    </xf>
    <xf numFmtId="0" fontId="41" fillId="0" borderId="0" xfId="0" applyFont="1" applyFill="1"/>
    <xf numFmtId="0" fontId="22" fillId="0" borderId="0" xfId="0" applyFont="1" applyFill="1"/>
    <xf numFmtId="9" fontId="38" fillId="0" borderId="0" xfId="2" applyNumberFormat="1" applyFont="1" applyFill="1" applyAlignment="1">
      <alignment horizontal="center" vertical="center"/>
    </xf>
    <xf numFmtId="0" fontId="21" fillId="0" borderId="0" xfId="0" applyFont="1" applyFill="1" applyAlignment="1">
      <alignment vertical="center"/>
    </xf>
    <xf numFmtId="1" fontId="35" fillId="0" borderId="0" xfId="2" applyNumberFormat="1" applyFont="1" applyFill="1"/>
    <xf numFmtId="9" fontId="35" fillId="0" borderId="0" xfId="2" applyNumberFormat="1" applyFont="1" applyFill="1" applyAlignment="1">
      <alignment horizontal="center"/>
    </xf>
    <xf numFmtId="0" fontId="28" fillId="0" borderId="0" xfId="0" applyFont="1"/>
    <xf numFmtId="1" fontId="35" fillId="0" borderId="0" xfId="2" applyNumberFormat="1" applyFont="1"/>
    <xf numFmtId="0" fontId="61" fillId="0" borderId="0" xfId="2" applyNumberFormat="1" applyFont="1"/>
    <xf numFmtId="9" fontId="38" fillId="0" borderId="0" xfId="2" applyNumberFormat="1" applyFont="1" applyFill="1" applyBorder="1" applyAlignment="1">
      <alignment horizontal="center" vertical="center"/>
    </xf>
    <xf numFmtId="0" fontId="35" fillId="0" borderId="0" xfId="2" applyFont="1"/>
    <xf numFmtId="0" fontId="23" fillId="34" borderId="1" xfId="2" applyFont="1" applyFill="1" applyBorder="1" applyAlignment="1">
      <alignment horizontal="center" vertical="center" wrapText="1"/>
    </xf>
    <xf numFmtId="0" fontId="56" fillId="18" borderId="7" xfId="2" applyFont="1" applyFill="1" applyBorder="1" applyAlignment="1">
      <alignment vertical="center"/>
    </xf>
    <xf numFmtId="0" fontId="56" fillId="18" borderId="16" xfId="2" applyFont="1" applyFill="1" applyBorder="1" applyAlignment="1">
      <alignment vertical="center"/>
    </xf>
    <xf numFmtId="0" fontId="56" fillId="18" borderId="16" xfId="2" applyFont="1" applyFill="1" applyBorder="1" applyAlignment="1">
      <alignment horizontal="center" vertical="center"/>
    </xf>
    <xf numFmtId="166" fontId="56" fillId="18" borderId="16" xfId="3" applyNumberFormat="1" applyFont="1" applyFill="1" applyBorder="1" applyAlignment="1">
      <alignment vertical="center"/>
    </xf>
    <xf numFmtId="9" fontId="56" fillId="18" borderId="8" xfId="2" applyNumberFormat="1" applyFont="1" applyFill="1" applyBorder="1" applyAlignment="1">
      <alignment horizontal="center" vertical="center"/>
    </xf>
    <xf numFmtId="166" fontId="56" fillId="18" borderId="7" xfId="3" applyNumberFormat="1" applyFont="1" applyFill="1" applyBorder="1" applyAlignment="1">
      <alignment vertical="center"/>
    </xf>
    <xf numFmtId="166" fontId="56" fillId="18" borderId="8" xfId="3" applyNumberFormat="1" applyFont="1" applyFill="1" applyBorder="1" applyAlignment="1">
      <alignment vertical="center"/>
    </xf>
    <xf numFmtId="9" fontId="21" fillId="17" borderId="0" xfId="2" applyNumberFormat="1" applyFont="1" applyFill="1" applyAlignment="1">
      <alignment horizontal="center"/>
    </xf>
    <xf numFmtId="166" fontId="56" fillId="18" borderId="16" xfId="3" applyNumberFormat="1" applyFont="1" applyFill="1" applyBorder="1" applyAlignment="1">
      <alignment horizontal="center" vertical="center"/>
    </xf>
    <xf numFmtId="0" fontId="35" fillId="0" borderId="0" xfId="2" applyNumberFormat="1" applyFont="1" applyFill="1" applyAlignment="1">
      <alignment horizontal="center"/>
    </xf>
    <xf numFmtId="0" fontId="35" fillId="0" borderId="0" xfId="2" applyFont="1" applyAlignment="1">
      <alignment horizontal="center"/>
    </xf>
    <xf numFmtId="1" fontId="56" fillId="18" borderId="16" xfId="2" applyNumberFormat="1" applyFont="1" applyFill="1" applyBorder="1" applyAlignment="1">
      <alignment vertical="center"/>
    </xf>
    <xf numFmtId="1" fontId="21" fillId="0" borderId="0" xfId="2" applyNumberFormat="1" applyFont="1" applyFill="1" applyAlignment="1">
      <alignment horizontal="center" vertical="center"/>
    </xf>
    <xf numFmtId="9" fontId="21" fillId="0" borderId="0" xfId="2" applyNumberFormat="1" applyFont="1" applyFill="1" applyAlignment="1">
      <alignment horizontal="center" vertical="center"/>
    </xf>
    <xf numFmtId="0" fontId="21" fillId="20" borderId="0" xfId="2" applyNumberFormat="1" applyFont="1" applyFill="1" applyAlignment="1">
      <alignment horizontal="center" vertical="center"/>
    </xf>
    <xf numFmtId="9" fontId="21" fillId="17" borderId="0" xfId="2" applyNumberFormat="1" applyFont="1" applyFill="1" applyAlignment="1">
      <alignment horizontal="center" vertical="center"/>
    </xf>
    <xf numFmtId="1" fontId="21" fillId="20" borderId="0" xfId="3" applyNumberFormat="1" applyFont="1" applyFill="1" applyAlignment="1">
      <alignment horizontal="center" vertical="center"/>
    </xf>
    <xf numFmtId="0" fontId="23" fillId="34" borderId="7" xfId="2" applyFont="1" applyFill="1" applyBorder="1" applyAlignment="1">
      <alignment horizontal="center" vertical="center" wrapText="1"/>
    </xf>
    <xf numFmtId="0" fontId="23" fillId="34" borderId="16" xfId="2" applyFont="1" applyFill="1" applyBorder="1" applyAlignment="1">
      <alignment horizontal="center" vertical="center" wrapText="1"/>
    </xf>
    <xf numFmtId="0" fontId="23" fillId="34" borderId="8" xfId="2" applyFont="1" applyFill="1" applyBorder="1" applyAlignment="1">
      <alignment horizontal="center" vertical="center" wrapText="1"/>
    </xf>
    <xf numFmtId="0" fontId="42" fillId="18" borderId="7" xfId="2" applyFont="1" applyFill="1" applyBorder="1" applyAlignment="1">
      <alignment horizontal="center" vertical="center"/>
    </xf>
    <xf numFmtId="0" fontId="59" fillId="18" borderId="16" xfId="2" applyFont="1" applyFill="1" applyBorder="1" applyAlignment="1">
      <alignment horizontal="center" vertical="center"/>
    </xf>
    <xf numFmtId="1" fontId="21" fillId="20" borderId="0" xfId="2" applyNumberFormat="1" applyFont="1" applyFill="1" applyAlignment="1">
      <alignment horizontal="center" vertical="center"/>
    </xf>
    <xf numFmtId="1" fontId="56" fillId="18" borderId="0" xfId="3" applyNumberFormat="1" applyFont="1" applyFill="1" applyAlignment="1">
      <alignment horizontal="center" vertical="center"/>
    </xf>
    <xf numFmtId="1" fontId="56" fillId="18" borderId="16" xfId="3" applyNumberFormat="1" applyFont="1" applyFill="1" applyBorder="1" applyAlignment="1">
      <alignment horizontal="center" vertical="center"/>
    </xf>
    <xf numFmtId="0" fontId="23" fillId="0" borderId="0" xfId="0" applyFont="1" applyAlignment="1">
      <alignment horizontal="left" vertical="center"/>
    </xf>
    <xf numFmtId="169" fontId="32" fillId="0" borderId="0" xfId="16" applyNumberFormat="1" applyFont="1" applyFill="1" applyBorder="1"/>
    <xf numFmtId="169" fontId="32" fillId="0" borderId="0" xfId="19" applyNumberFormat="1" applyFont="1" applyFill="1" applyBorder="1"/>
    <xf numFmtId="166" fontId="21" fillId="0" borderId="1" xfId="3" applyNumberFormat="1" applyFont="1" applyBorder="1" applyAlignment="1">
      <alignment horizontal="center" vertical="center"/>
    </xf>
    <xf numFmtId="0" fontId="22" fillId="0" borderId="0" xfId="0" applyFont="1" applyAlignment="1">
      <alignment horizontal="center"/>
    </xf>
    <xf numFmtId="0" fontId="23" fillId="18" borderId="3" xfId="0" applyFont="1" applyFill="1" applyBorder="1" applyAlignment="1">
      <alignment horizontal="center" vertical="center" wrapText="1"/>
    </xf>
    <xf numFmtId="0" fontId="22" fillId="0" borderId="0" xfId="0" applyFont="1" applyFill="1" applyAlignment="1">
      <alignment horizontal="left"/>
    </xf>
    <xf numFmtId="166" fontId="26" fillId="0" borderId="0" xfId="3" applyNumberFormat="1" applyFont="1" applyFill="1" applyAlignment="1">
      <alignment vertical="center"/>
    </xf>
    <xf numFmtId="0" fontId="21" fillId="0" borderId="0" xfId="0" applyFont="1" applyFill="1" applyBorder="1" applyAlignment="1">
      <alignment horizontal="center"/>
    </xf>
    <xf numFmtId="0" fontId="21" fillId="0" borderId="0" xfId="0" applyFont="1" applyBorder="1" applyAlignment="1">
      <alignment horizontal="center"/>
    </xf>
    <xf numFmtId="0" fontId="21" fillId="0" borderId="0" xfId="0" applyFont="1" applyBorder="1"/>
    <xf numFmtId="166" fontId="21" fillId="0" borderId="0" xfId="3" applyNumberFormat="1" applyFont="1" applyBorder="1" applyAlignment="1">
      <alignment horizontal="right" vertical="center"/>
    </xf>
    <xf numFmtId="166" fontId="26" fillId="0" borderId="0" xfId="3" applyNumberFormat="1" applyFont="1" applyBorder="1" applyAlignment="1">
      <alignment horizontal="right" vertical="center"/>
    </xf>
    <xf numFmtId="37" fontId="21" fillId="0" borderId="0" xfId="3" applyNumberFormat="1" applyFont="1" applyBorder="1" applyAlignment="1">
      <alignment horizontal="right" vertical="center"/>
    </xf>
    <xf numFmtId="10" fontId="21" fillId="0" borderId="0" xfId="3" applyNumberFormat="1" applyFont="1" applyBorder="1" applyAlignment="1">
      <alignment horizontal="right" vertical="center"/>
    </xf>
    <xf numFmtId="0" fontId="26" fillId="12" borderId="4" xfId="0" applyFont="1" applyFill="1" applyBorder="1" applyAlignment="1">
      <alignment horizontal="center" vertical="center" wrapText="1"/>
    </xf>
    <xf numFmtId="0" fontId="23" fillId="0" borderId="0" xfId="0" applyFont="1" applyAlignment="1">
      <alignment horizontal="right" vertical="center"/>
    </xf>
    <xf numFmtId="166" fontId="23" fillId="0" borderId="0" xfId="3" applyNumberFormat="1" applyFont="1" applyBorder="1" applyAlignment="1">
      <alignment horizontal="right" vertical="center"/>
    </xf>
    <xf numFmtId="0" fontId="26" fillId="0" borderId="0" xfId="0" applyFont="1" applyBorder="1"/>
    <xf numFmtId="0" fontId="54" fillId="11" borderId="1" xfId="2" applyFont="1" applyFill="1" applyBorder="1" applyAlignment="1">
      <alignment horizontal="left" vertical="center"/>
    </xf>
    <xf numFmtId="0" fontId="23" fillId="0" borderId="0" xfId="2" applyFont="1" applyBorder="1" applyAlignment="1">
      <alignment horizontal="center" vertical="center" wrapText="1"/>
    </xf>
    <xf numFmtId="0" fontId="21" fillId="0" borderId="0" xfId="2" applyFont="1" applyAlignment="1">
      <alignment vertical="center"/>
    </xf>
    <xf numFmtId="0" fontId="21" fillId="0" borderId="0" xfId="2" applyFont="1" applyFill="1" applyAlignment="1">
      <alignment vertical="center"/>
    </xf>
    <xf numFmtId="49" fontId="35" fillId="0" borderId="0" xfId="17" applyNumberFormat="1" applyFont="1" applyFill="1" applyAlignment="1">
      <alignment vertical="center" wrapText="1"/>
    </xf>
    <xf numFmtId="0" fontId="26" fillId="0" borderId="0" xfId="16" applyFont="1" applyAlignment="1">
      <alignment horizontal="left" vertical="center"/>
    </xf>
    <xf numFmtId="0" fontId="26" fillId="0" borderId="0" xfId="16" applyFont="1" applyFill="1" applyAlignment="1">
      <alignment horizontal="left" vertical="center"/>
    </xf>
    <xf numFmtId="9" fontId="26" fillId="32" borderId="0" xfId="2" applyNumberFormat="1" applyFont="1" applyFill="1" applyAlignment="1">
      <alignment horizontal="center" vertical="center"/>
    </xf>
    <xf numFmtId="9" fontId="26" fillId="0" borderId="0" xfId="2" applyNumberFormat="1" applyFont="1" applyFill="1" applyAlignment="1">
      <alignment horizontal="center"/>
    </xf>
    <xf numFmtId="0" fontId="21" fillId="0" borderId="0" xfId="2" applyFont="1" applyAlignment="1">
      <alignment horizontal="left" vertical="center"/>
    </xf>
    <xf numFmtId="0" fontId="35" fillId="0" borderId="0" xfId="2" applyFont="1" applyAlignment="1">
      <alignment vertical="center"/>
    </xf>
    <xf numFmtId="0" fontId="35" fillId="0" borderId="0" xfId="2" applyFont="1" applyFill="1" applyAlignment="1">
      <alignment vertical="center"/>
    </xf>
    <xf numFmtId="0" fontId="21" fillId="0" borderId="0" xfId="17" applyFont="1" applyAlignment="1">
      <alignment vertical="center"/>
    </xf>
    <xf numFmtId="0" fontId="21" fillId="35" borderId="0" xfId="2" applyFont="1" applyFill="1"/>
    <xf numFmtId="0" fontId="31" fillId="0" borderId="0" xfId="2" applyFont="1"/>
    <xf numFmtId="0" fontId="57" fillId="0" borderId="0" xfId="2" applyFont="1"/>
    <xf numFmtId="49" fontId="35" fillId="0" borderId="0" xfId="17" applyNumberFormat="1" applyFont="1" applyBorder="1" applyAlignment="1">
      <alignment vertical="center" wrapText="1"/>
    </xf>
    <xf numFmtId="0" fontId="39" fillId="0" borderId="0" xfId="2" applyFont="1" applyAlignment="1">
      <alignment vertical="center" wrapText="1"/>
    </xf>
    <xf numFmtId="0" fontId="35" fillId="0" borderId="0" xfId="0" applyFont="1" applyAlignment="1">
      <alignment horizontal="center" vertical="center"/>
    </xf>
    <xf numFmtId="164" fontId="35" fillId="0" borderId="0" xfId="0" applyNumberFormat="1" applyFont="1" applyAlignment="1">
      <alignment horizontal="center" vertical="center"/>
    </xf>
    <xf numFmtId="49" fontId="35" fillId="0" borderId="0" xfId="17" applyNumberFormat="1" applyFont="1" applyFill="1" applyBorder="1" applyAlignment="1">
      <alignment vertical="center" wrapText="1"/>
    </xf>
    <xf numFmtId="0" fontId="39" fillId="0" borderId="0" xfId="2" applyFont="1" applyFill="1" applyAlignment="1">
      <alignment vertical="center" wrapText="1"/>
    </xf>
    <xf numFmtId="0" fontId="39" fillId="0" borderId="0" xfId="16" applyFont="1" applyAlignment="1">
      <alignment vertical="center" wrapText="1"/>
    </xf>
    <xf numFmtId="0" fontId="39" fillId="0" borderId="0" xfId="16" applyFont="1" applyFill="1" applyAlignment="1">
      <alignment vertical="center" wrapText="1"/>
    </xf>
    <xf numFmtId="0" fontId="35" fillId="0" borderId="0" xfId="0" applyFont="1" applyAlignment="1">
      <alignment vertical="center"/>
    </xf>
    <xf numFmtId="0" fontId="35" fillId="0" borderId="0" xfId="0" applyFont="1" applyAlignment="1">
      <alignment vertical="center" wrapText="1"/>
    </xf>
    <xf numFmtId="0" fontId="39" fillId="0" borderId="0" xfId="0" applyFont="1" applyAlignment="1">
      <alignment vertical="center" wrapText="1"/>
    </xf>
    <xf numFmtId="164" fontId="22" fillId="0" borderId="0" xfId="0" applyNumberFormat="1" applyFont="1" applyAlignment="1">
      <alignment vertical="center"/>
    </xf>
    <xf numFmtId="49" fontId="35" fillId="0" borderId="0" xfId="0" applyNumberFormat="1" applyFont="1" applyAlignment="1">
      <alignment vertical="center" wrapText="1"/>
    </xf>
    <xf numFmtId="166" fontId="35" fillId="0" borderId="0" xfId="0" applyNumberFormat="1" applyFont="1" applyAlignment="1">
      <alignment vertical="center"/>
    </xf>
    <xf numFmtId="166" fontId="35" fillId="0" borderId="0" xfId="0" applyNumberFormat="1" applyFont="1" applyAlignment="1">
      <alignment horizontal="right" vertical="center"/>
    </xf>
    <xf numFmtId="166" fontId="35" fillId="0" borderId="0" xfId="0" applyNumberFormat="1" applyFont="1"/>
    <xf numFmtId="0" fontId="35" fillId="0" borderId="0" xfId="0" applyFont="1"/>
    <xf numFmtId="0" fontId="22" fillId="18" borderId="1" xfId="0" applyFont="1" applyFill="1" applyBorder="1" applyAlignment="1">
      <alignment horizontal="center" vertical="center"/>
    </xf>
    <xf numFmtId="0" fontId="23" fillId="18" borderId="1" xfId="2" applyFont="1" applyFill="1" applyBorder="1" applyAlignment="1">
      <alignment horizontal="center" vertical="center"/>
    </xf>
    <xf numFmtId="1" fontId="23" fillId="18" borderId="1" xfId="2" applyNumberFormat="1" applyFont="1" applyFill="1" applyBorder="1" applyAlignment="1">
      <alignment horizontal="center" vertical="center"/>
    </xf>
    <xf numFmtId="0" fontId="23" fillId="22" borderId="1" xfId="2" applyFont="1" applyFill="1" applyBorder="1" applyAlignment="1">
      <alignment horizontal="center" vertical="center" wrapText="1"/>
    </xf>
    <xf numFmtId="0" fontId="23" fillId="22" borderId="1" xfId="0" applyFont="1" applyFill="1" applyBorder="1" applyAlignment="1">
      <alignment horizontal="center" vertical="center"/>
    </xf>
    <xf numFmtId="0" fontId="35" fillId="0" borderId="0" xfId="0" applyFont="1" applyAlignment="1">
      <alignment horizontal="right" vertical="center"/>
    </xf>
    <xf numFmtId="0" fontId="35" fillId="0" borderId="0" xfId="0" applyNumberFormat="1" applyFont="1" applyAlignment="1">
      <alignment horizontal="left" vertical="center"/>
    </xf>
    <xf numFmtId="0" fontId="35" fillId="0" borderId="0" xfId="0" applyNumberFormat="1" applyFont="1" applyAlignment="1">
      <alignment horizontal="right" vertical="center"/>
    </xf>
    <xf numFmtId="0" fontId="35" fillId="0" borderId="0" xfId="0" applyFont="1" applyAlignment="1">
      <alignment horizontal="left" vertical="center" wrapText="1"/>
    </xf>
    <xf numFmtId="0" fontId="21" fillId="0" borderId="0" xfId="17" applyFont="1" applyFill="1" applyAlignment="1">
      <alignment vertical="center"/>
    </xf>
    <xf numFmtId="0" fontId="21" fillId="0" borderId="0" xfId="17" applyFont="1" applyBorder="1" applyAlignment="1">
      <alignment vertical="center"/>
    </xf>
    <xf numFmtId="0" fontId="35" fillId="17" borderId="0" xfId="2" applyFont="1" applyFill="1"/>
    <xf numFmtId="0" fontId="23" fillId="0" borderId="1" xfId="2" applyFont="1" applyFill="1" applyBorder="1" applyAlignment="1">
      <alignment horizontal="center" vertical="center" wrapText="1"/>
    </xf>
    <xf numFmtId="0" fontId="21" fillId="36" borderId="0" xfId="0" applyFont="1" applyFill="1"/>
    <xf numFmtId="0" fontId="21" fillId="0" borderId="0" xfId="0" applyFont="1" applyAlignment="1">
      <alignment horizontal="center" vertical="center" wrapText="1"/>
    </xf>
    <xf numFmtId="0" fontId="39" fillId="0" borderId="0" xfId="15" applyFont="1" applyFill="1" applyBorder="1" applyAlignment="1">
      <alignment wrapText="1"/>
    </xf>
    <xf numFmtId="1" fontId="57" fillId="18" borderId="0" xfId="0" applyNumberFormat="1" applyFont="1" applyFill="1" applyAlignment="1">
      <alignment horizontal="center" vertical="center"/>
    </xf>
    <xf numFmtId="1" fontId="57" fillId="18" borderId="0" xfId="0" applyNumberFormat="1" applyFont="1" applyFill="1" applyAlignment="1">
      <alignment horizontal="center" vertical="center" wrapText="1"/>
    </xf>
    <xf numFmtId="9" fontId="57" fillId="18" borderId="0" xfId="1" applyFont="1" applyFill="1" applyAlignment="1">
      <alignment horizontal="center" vertical="center"/>
    </xf>
    <xf numFmtId="1" fontId="57" fillId="0" borderId="0" xfId="0" applyNumberFormat="1" applyFont="1" applyFill="1" applyAlignment="1">
      <alignment horizontal="center"/>
    </xf>
    <xf numFmtId="0" fontId="23" fillId="0" borderId="0" xfId="0" applyFont="1" applyFill="1" applyAlignment="1">
      <alignment vertical="center" wrapText="1"/>
    </xf>
    <xf numFmtId="165" fontId="56" fillId="18" borderId="8" xfId="2" applyNumberFormat="1" applyFont="1" applyFill="1" applyBorder="1" applyAlignment="1">
      <alignment horizontal="center" vertical="center"/>
    </xf>
    <xf numFmtId="1" fontId="56" fillId="18" borderId="7" xfId="2" applyNumberFormat="1" applyFont="1" applyFill="1" applyBorder="1" applyAlignment="1">
      <alignment horizontal="center" vertical="center"/>
    </xf>
    <xf numFmtId="1" fontId="56" fillId="18" borderId="16" xfId="2" applyNumberFormat="1" applyFont="1" applyFill="1" applyBorder="1" applyAlignment="1">
      <alignment horizontal="center" vertical="center"/>
    </xf>
    <xf numFmtId="1" fontId="56" fillId="18" borderId="8" xfId="2" applyNumberFormat="1" applyFont="1" applyFill="1" applyBorder="1" applyAlignment="1">
      <alignment horizontal="center" vertical="center"/>
    </xf>
    <xf numFmtId="9" fontId="21" fillId="0" borderId="0" xfId="0" applyNumberFormat="1" applyFont="1" applyAlignment="1">
      <alignment horizontal="center" vertical="center"/>
    </xf>
    <xf numFmtId="1" fontId="21" fillId="0" borderId="0" xfId="0" applyNumberFormat="1" applyFont="1" applyAlignment="1">
      <alignment horizontal="center" vertical="center"/>
    </xf>
    <xf numFmtId="1" fontId="21" fillId="0" borderId="0" xfId="0" applyNumberFormat="1" applyFont="1" applyAlignment="1">
      <alignment horizontal="center" vertical="center" wrapText="1"/>
    </xf>
    <xf numFmtId="0" fontId="23" fillId="34" borderId="0" xfId="2" applyFont="1" applyFill="1" applyBorder="1" applyAlignment="1">
      <alignment horizontal="center" vertical="center" wrapText="1"/>
    </xf>
    <xf numFmtId="0" fontId="23" fillId="34" borderId="0" xfId="0" applyFont="1" applyFill="1" applyAlignment="1">
      <alignment horizontal="center" vertical="center" wrapText="1"/>
    </xf>
    <xf numFmtId="166" fontId="56" fillId="18" borderId="0" xfId="3" applyNumberFormat="1" applyFont="1" applyFill="1" applyBorder="1" applyAlignment="1">
      <alignment horizontal="center" vertical="center"/>
    </xf>
    <xf numFmtId="165" fontId="56" fillId="18" borderId="0" xfId="2" applyNumberFormat="1" applyFont="1" applyFill="1" applyBorder="1" applyAlignment="1">
      <alignment horizontal="center" vertical="center"/>
    </xf>
    <xf numFmtId="0" fontId="56" fillId="34" borderId="0" xfId="2" applyFont="1" applyFill="1" applyBorder="1" applyAlignment="1">
      <alignment horizontal="center" vertical="center" wrapText="1"/>
    </xf>
    <xf numFmtId="0" fontId="56" fillId="34" borderId="0" xfId="0" applyFont="1" applyFill="1" applyAlignment="1">
      <alignment horizontal="center" vertical="center" wrapText="1"/>
    </xf>
    <xf numFmtId="0" fontId="26" fillId="0" borderId="0" xfId="17" applyFont="1" applyBorder="1" applyAlignment="1">
      <alignment vertical="center"/>
    </xf>
    <xf numFmtId="0" fontId="26" fillId="0" borderId="0" xfId="17" applyFont="1" applyAlignment="1">
      <alignment vertical="center"/>
    </xf>
    <xf numFmtId="0" fontId="26" fillId="0" borderId="0" xfId="17" applyFont="1" applyFill="1" applyAlignment="1">
      <alignment vertical="center"/>
    </xf>
    <xf numFmtId="0" fontId="57" fillId="0" borderId="0" xfId="0" applyFont="1" applyAlignment="1">
      <alignment vertical="center"/>
    </xf>
    <xf numFmtId="0" fontId="26" fillId="0" borderId="0" xfId="0" applyFont="1" applyFill="1" applyAlignment="1">
      <alignment vertical="center"/>
    </xf>
    <xf numFmtId="0" fontId="65" fillId="0" borderId="0" xfId="20" applyFont="1" applyFill="1" applyBorder="1" applyAlignment="1">
      <alignment vertical="center" wrapText="1"/>
    </xf>
    <xf numFmtId="0" fontId="26" fillId="0" borderId="0" xfId="2" applyFont="1" applyAlignment="1">
      <alignment horizontal="left" indent="1"/>
    </xf>
    <xf numFmtId="0" fontId="26" fillId="35" borderId="0" xfId="2" applyFont="1" applyFill="1" applyAlignment="1">
      <alignment horizontal="left" indent="1"/>
    </xf>
    <xf numFmtId="49" fontId="21" fillId="0" borderId="0" xfId="17" applyNumberFormat="1" applyFont="1" applyFill="1" applyAlignment="1">
      <alignment wrapText="1"/>
    </xf>
    <xf numFmtId="49" fontId="21" fillId="0" borderId="0" xfId="17" applyNumberFormat="1" applyFont="1" applyAlignment="1">
      <alignment wrapText="1"/>
    </xf>
    <xf numFmtId="49" fontId="21" fillId="0" borderId="0" xfId="17" applyNumberFormat="1" applyFont="1"/>
    <xf numFmtId="49" fontId="21" fillId="0" borderId="0" xfId="17" applyNumberFormat="1" applyFont="1" applyBorder="1" applyAlignment="1">
      <alignment horizontal="left" vertical="center" wrapText="1"/>
    </xf>
    <xf numFmtId="49" fontId="21" fillId="0" borderId="0" xfId="17" applyNumberFormat="1" applyFont="1" applyFill="1" applyBorder="1" applyAlignment="1">
      <alignment horizontal="left" vertical="center" wrapText="1"/>
    </xf>
    <xf numFmtId="49" fontId="21" fillId="0" borderId="0" xfId="17" applyNumberFormat="1" applyFont="1" applyFill="1" applyAlignment="1">
      <alignment horizontal="left" vertical="center"/>
    </xf>
    <xf numFmtId="0" fontId="48" fillId="0" borderId="0" xfId="15" applyFont="1" applyFill="1" applyBorder="1" applyAlignment="1">
      <alignment horizontal="left" vertical="center" wrapText="1"/>
    </xf>
    <xf numFmtId="49" fontId="21" fillId="0" borderId="0" xfId="17" applyNumberFormat="1" applyFont="1" applyFill="1" applyBorder="1" applyAlignment="1">
      <alignment horizontal="left" vertical="center"/>
    </xf>
    <xf numFmtId="0" fontId="48" fillId="0" borderId="0" xfId="15" quotePrefix="1" applyFont="1" applyFill="1" applyBorder="1" applyAlignment="1">
      <alignment horizontal="left" vertical="center" wrapText="1"/>
    </xf>
    <xf numFmtId="49" fontId="21" fillId="0" borderId="0" xfId="17" applyNumberFormat="1" applyFont="1" applyFill="1" applyAlignment="1">
      <alignment vertical="center" wrapText="1"/>
    </xf>
    <xf numFmtId="0" fontId="56" fillId="0" borderId="0" xfId="0" applyFont="1" applyFill="1" applyAlignment="1">
      <alignment vertical="center" wrapText="1"/>
    </xf>
    <xf numFmtId="0" fontId="23" fillId="34" borderId="1" xfId="0" applyFont="1" applyFill="1" applyBorder="1" applyAlignment="1">
      <alignment horizontal="center" vertical="center" wrapText="1"/>
    </xf>
    <xf numFmtId="9" fontId="35" fillId="17" borderId="0" xfId="2" applyNumberFormat="1" applyFont="1" applyFill="1" applyAlignment="1">
      <alignment horizontal="center" vertical="center"/>
    </xf>
    <xf numFmtId="0" fontId="48" fillId="0" borderId="0" xfId="15" quotePrefix="1" applyFont="1" applyFill="1" applyBorder="1" applyAlignment="1">
      <alignment vertical="center" wrapText="1"/>
    </xf>
    <xf numFmtId="0" fontId="48" fillId="0" borderId="0" xfId="15" applyFont="1" applyFill="1" applyBorder="1" applyAlignment="1">
      <alignment vertical="center" wrapText="1"/>
    </xf>
    <xf numFmtId="49" fontId="21" fillId="0" borderId="0" xfId="17" applyNumberFormat="1" applyFont="1" applyFill="1" applyAlignment="1">
      <alignment vertical="center"/>
    </xf>
    <xf numFmtId="49" fontId="21" fillId="0" borderId="0" xfId="17" applyNumberFormat="1" applyFont="1" applyFill="1" applyBorder="1" applyAlignment="1">
      <alignment vertical="center" wrapText="1"/>
    </xf>
    <xf numFmtId="49" fontId="21" fillId="0" borderId="0" xfId="17" applyNumberFormat="1" applyFont="1" applyBorder="1" applyAlignment="1">
      <alignment vertical="center" wrapText="1"/>
    </xf>
    <xf numFmtId="0" fontId="21" fillId="17" borderId="0" xfId="0" applyFont="1" applyFill="1" applyAlignment="1">
      <alignment vertical="center"/>
    </xf>
    <xf numFmtId="0" fontId="57" fillId="0" borderId="0" xfId="0" applyFont="1" applyFill="1" applyAlignment="1">
      <alignment horizontal="center" vertical="center"/>
    </xf>
    <xf numFmtId="0" fontId="26" fillId="34" borderId="0" xfId="0" applyFont="1" applyFill="1" applyAlignment="1">
      <alignment horizontal="center" vertical="center" wrapText="1"/>
    </xf>
    <xf numFmtId="0" fontId="26" fillId="0" borderId="0" xfId="0" applyFont="1" applyFill="1" applyAlignment="1">
      <alignment horizontal="center" vertical="center"/>
    </xf>
    <xf numFmtId="49" fontId="21" fillId="0" borderId="0" xfId="17" applyNumberFormat="1" applyFont="1" applyAlignment="1">
      <alignment vertical="center"/>
    </xf>
    <xf numFmtId="1" fontId="56" fillId="18" borderId="0" xfId="0" applyNumberFormat="1" applyFont="1" applyFill="1" applyAlignment="1">
      <alignment horizontal="center" vertical="center" wrapText="1"/>
    </xf>
    <xf numFmtId="0" fontId="23" fillId="34" borderId="0" xfId="0" applyFont="1" applyFill="1" applyBorder="1" applyAlignment="1">
      <alignment horizontal="center" vertical="center"/>
    </xf>
    <xf numFmtId="1" fontId="56" fillId="18" borderId="0" xfId="3" applyNumberFormat="1" applyFont="1" applyFill="1" applyBorder="1" applyAlignment="1">
      <alignment horizontal="center" vertical="center"/>
    </xf>
    <xf numFmtId="0" fontId="21" fillId="0" borderId="0" xfId="15" applyFont="1" applyFill="1" applyBorder="1" applyAlignment="1">
      <alignment vertical="center" wrapText="1"/>
    </xf>
    <xf numFmtId="0" fontId="21" fillId="35" borderId="0" xfId="2" applyFont="1" applyFill="1" applyAlignment="1">
      <alignment vertical="center"/>
    </xf>
    <xf numFmtId="0" fontId="26" fillId="35" borderId="0" xfId="2" applyFont="1" applyFill="1" applyAlignment="1">
      <alignment horizontal="left" vertical="center"/>
    </xf>
    <xf numFmtId="0" fontId="37" fillId="0" borderId="0" xfId="0" applyFont="1" applyAlignment="1">
      <alignment vertical="center"/>
    </xf>
    <xf numFmtId="1" fontId="21" fillId="20" borderId="0" xfId="0" applyNumberFormat="1" applyFont="1" applyFill="1" applyAlignment="1">
      <alignment horizontal="center" vertical="center"/>
    </xf>
    <xf numFmtId="0" fontId="21" fillId="20" borderId="0" xfId="0" applyFont="1" applyFill="1" applyAlignment="1">
      <alignment vertical="center"/>
    </xf>
    <xf numFmtId="49" fontId="21" fillId="0" borderId="1" xfId="0" applyNumberFormat="1" applyFont="1" applyBorder="1" applyAlignment="1">
      <alignment horizontal="center" vertical="center" wrapText="1"/>
    </xf>
    <xf numFmtId="49" fontId="23" fillId="34" borderId="1" xfId="0" applyNumberFormat="1" applyFont="1" applyFill="1" applyBorder="1" applyAlignment="1">
      <alignment horizontal="center" vertical="center" wrapText="1"/>
    </xf>
    <xf numFmtId="0" fontId="23" fillId="34" borderId="1" xfId="0" applyFont="1" applyFill="1" applyBorder="1" applyAlignment="1">
      <alignment horizontal="center" vertical="center"/>
    </xf>
    <xf numFmtId="1" fontId="23" fillId="34" borderId="1" xfId="3" applyNumberFormat="1" applyFont="1" applyFill="1" applyBorder="1" applyAlignment="1">
      <alignment horizontal="center" vertical="center"/>
    </xf>
    <xf numFmtId="165" fontId="23" fillId="34" borderId="1" xfId="1" applyNumberFormat="1" applyFont="1" applyFill="1" applyBorder="1" applyAlignment="1">
      <alignment horizontal="center" vertical="center" wrapText="1"/>
    </xf>
    <xf numFmtId="165" fontId="23" fillId="34" borderId="1" xfId="0" applyNumberFormat="1" applyFont="1" applyFill="1" applyBorder="1" applyAlignment="1">
      <alignment horizontal="center" vertical="center"/>
    </xf>
    <xf numFmtId="165" fontId="23" fillId="34" borderId="1" xfId="1" applyNumberFormat="1" applyFont="1" applyFill="1" applyBorder="1" applyAlignment="1">
      <alignment horizontal="center" vertical="center"/>
    </xf>
    <xf numFmtId="0" fontId="26" fillId="0" borderId="1" xfId="0" applyFont="1" applyBorder="1" applyAlignment="1">
      <alignment horizontal="left" vertical="center" wrapText="1"/>
    </xf>
    <xf numFmtId="0" fontId="21" fillId="0" borderId="1" xfId="0" applyFont="1" applyBorder="1" applyAlignment="1">
      <alignment horizontal="center" vertical="center" wrapText="1"/>
    </xf>
    <xf numFmtId="9" fontId="26" fillId="20" borderId="1" xfId="1" applyFont="1" applyFill="1" applyBorder="1" applyAlignment="1">
      <alignment horizontal="center" vertical="center"/>
    </xf>
    <xf numFmtId="9" fontId="26" fillId="25" borderId="1" xfId="0" applyNumberFormat="1" applyFont="1" applyFill="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6" fillId="20" borderId="1" xfId="0" applyFont="1" applyFill="1" applyBorder="1" applyAlignment="1">
      <alignment horizontal="center" vertical="center"/>
    </xf>
    <xf numFmtId="0" fontId="26" fillId="25" borderId="1" xfId="0" applyFont="1" applyFill="1" applyBorder="1" applyAlignment="1">
      <alignment horizontal="center" vertical="center"/>
    </xf>
    <xf numFmtId="0" fontId="39" fillId="0" borderId="0" xfId="17" applyFont="1"/>
    <xf numFmtId="0" fontId="23" fillId="0" borderId="8" xfId="0" applyFont="1" applyBorder="1" applyAlignment="1">
      <alignment horizontal="center" vertical="center"/>
    </xf>
    <xf numFmtId="0" fontId="21" fillId="0" borderId="0" xfId="0" applyFont="1" applyBorder="1" applyAlignment="1">
      <alignment horizontal="left" vertical="center"/>
    </xf>
    <xf numFmtId="49" fontId="21" fillId="0" borderId="0" xfId="0" applyNumberFormat="1" applyFont="1" applyBorder="1" applyAlignment="1">
      <alignment horizontal="left" vertical="center"/>
    </xf>
    <xf numFmtId="0" fontId="21" fillId="17" borderId="0" xfId="13" applyFont="1" applyFill="1"/>
    <xf numFmtId="0" fontId="21" fillId="0" borderId="0" xfId="13" applyNumberFormat="1" applyFont="1" applyAlignment="1">
      <alignment vertical="center"/>
    </xf>
    <xf numFmtId="0" fontId="49" fillId="0" borderId="0" xfId="13" applyNumberFormat="1" applyFont="1" applyAlignment="1">
      <alignment vertical="center"/>
    </xf>
    <xf numFmtId="9" fontId="57" fillId="20" borderId="16" xfId="1" applyFont="1" applyFill="1" applyBorder="1" applyAlignment="1">
      <alignment horizontal="center" vertical="center"/>
    </xf>
    <xf numFmtId="9" fontId="57" fillId="20" borderId="8" xfId="1" applyFont="1" applyFill="1" applyBorder="1" applyAlignment="1">
      <alignment horizontal="center" vertical="center"/>
    </xf>
    <xf numFmtId="0" fontId="50" fillId="0" borderId="0" xfId="13" applyFont="1" applyAlignment="1">
      <alignment vertical="center"/>
    </xf>
    <xf numFmtId="9" fontId="57" fillId="20" borderId="7" xfId="1" applyFont="1" applyFill="1" applyBorder="1" applyAlignment="1">
      <alignment horizontal="right" vertical="center"/>
    </xf>
    <xf numFmtId="0" fontId="21" fillId="0" borderId="1" xfId="0" applyFont="1" applyBorder="1"/>
    <xf numFmtId="0" fontId="21" fillId="0" borderId="1" xfId="0" applyNumberFormat="1" applyFont="1" applyBorder="1" applyAlignment="1">
      <alignment horizontal="center" vertical="center"/>
    </xf>
    <xf numFmtId="0" fontId="21" fillId="0" borderId="1" xfId="0" applyNumberFormat="1" applyFont="1" applyBorder="1" applyAlignment="1">
      <alignment horizontal="right" vertical="center"/>
    </xf>
    <xf numFmtId="0" fontId="57" fillId="20" borderId="1" xfId="0" applyFont="1" applyFill="1" applyBorder="1" applyAlignment="1">
      <alignment horizontal="right" vertical="center"/>
    </xf>
    <xf numFmtId="0" fontId="57" fillId="20" borderId="7" xfId="0" applyFont="1" applyFill="1" applyBorder="1" applyAlignment="1">
      <alignment horizontal="right" vertical="center"/>
    </xf>
    <xf numFmtId="165" fontId="57" fillId="20" borderId="16" xfId="0" applyNumberFormat="1" applyFont="1" applyFill="1" applyBorder="1" applyAlignment="1">
      <alignment horizontal="center" vertical="center"/>
    </xf>
    <xf numFmtId="165" fontId="57" fillId="20" borderId="8" xfId="0" applyNumberFormat="1" applyFont="1" applyFill="1" applyBorder="1" applyAlignment="1">
      <alignment horizontal="center" vertical="center"/>
    </xf>
    <xf numFmtId="0" fontId="21" fillId="0" borderId="1" xfId="0" applyFont="1" applyBorder="1" applyAlignment="1">
      <alignment vertical="center"/>
    </xf>
    <xf numFmtId="165" fontId="57" fillId="20" borderId="1" xfId="0" applyNumberFormat="1" applyFont="1" applyFill="1" applyBorder="1" applyAlignment="1">
      <alignment horizontal="center" vertical="center"/>
    </xf>
    <xf numFmtId="0" fontId="26" fillId="37" borderId="12" xfId="4" applyFont="1" applyFill="1" applyBorder="1" applyAlignment="1">
      <alignment horizontal="center"/>
    </xf>
    <xf numFmtId="0" fontId="26" fillId="37" borderId="26" xfId="4" applyNumberFormat="1" applyFont="1" applyFill="1" applyBorder="1" applyAlignment="1">
      <alignment horizontal="center" vertical="center"/>
    </xf>
    <xf numFmtId="0" fontId="26" fillId="37" borderId="1" xfId="5" applyFont="1" applyFill="1" applyBorder="1" applyAlignment="1">
      <alignment horizontal="center"/>
    </xf>
    <xf numFmtId="0" fontId="26" fillId="37" borderId="17" xfId="5" applyFont="1" applyFill="1" applyBorder="1" applyAlignment="1">
      <alignment horizontal="center" vertical="center"/>
    </xf>
    <xf numFmtId="0" fontId="26" fillId="37" borderId="1" xfId="6" applyFont="1" applyFill="1" applyBorder="1" applyAlignment="1">
      <alignment horizontal="center"/>
    </xf>
    <xf numFmtId="0" fontId="26" fillId="37" borderId="17" xfId="6" applyFont="1" applyFill="1" applyBorder="1" applyAlignment="1">
      <alignment horizontal="center"/>
    </xf>
    <xf numFmtId="0" fontId="26" fillId="37" borderId="2" xfId="10" applyFont="1" applyFill="1" applyBorder="1" applyAlignment="1">
      <alignment horizontal="center"/>
    </xf>
    <xf numFmtId="0" fontId="26" fillId="37" borderId="0" xfId="10" applyFont="1" applyFill="1" applyBorder="1" applyAlignment="1">
      <alignment horizontal="center"/>
    </xf>
    <xf numFmtId="49" fontId="21" fillId="0" borderId="0" xfId="17" applyNumberFormat="1" applyFont="1" applyBorder="1" applyAlignment="1">
      <alignment horizontal="center" vertical="center" wrapText="1"/>
    </xf>
    <xf numFmtId="49" fontId="21" fillId="0" borderId="0" xfId="17" applyNumberFormat="1" applyFont="1" applyFill="1" applyBorder="1" applyAlignment="1">
      <alignment horizontal="center" vertical="center" wrapText="1"/>
    </xf>
    <xf numFmtId="49" fontId="21" fillId="0" borderId="0" xfId="17" applyNumberFormat="1" applyFont="1" applyFill="1" applyAlignment="1">
      <alignment horizontal="center" vertical="center" wrapText="1"/>
    </xf>
    <xf numFmtId="166" fontId="21" fillId="17" borderId="0" xfId="3" applyNumberFormat="1" applyFont="1" applyFill="1" applyAlignment="1"/>
    <xf numFmtId="166" fontId="43" fillId="17" borderId="0" xfId="3" applyNumberFormat="1" applyFont="1" applyFill="1" applyAlignment="1"/>
    <xf numFmtId="0" fontId="23" fillId="15" borderId="0" xfId="2" applyFont="1" applyFill="1" applyBorder="1" applyAlignment="1">
      <alignment horizontal="center" vertical="center" wrapText="1"/>
    </xf>
    <xf numFmtId="166" fontId="23" fillId="18" borderId="4" xfId="3" applyNumberFormat="1" applyFont="1" applyFill="1" applyBorder="1" applyAlignment="1">
      <alignment vertical="center"/>
    </xf>
    <xf numFmtId="166" fontId="23" fillId="15" borderId="4" xfId="3" applyNumberFormat="1" applyFont="1" applyFill="1" applyBorder="1" applyAlignment="1">
      <alignment vertical="center"/>
    </xf>
    <xf numFmtId="165" fontId="23" fillId="15" borderId="4" xfId="2" applyNumberFormat="1" applyFont="1" applyFill="1" applyBorder="1" applyAlignment="1">
      <alignment horizontal="center" vertical="center"/>
    </xf>
    <xf numFmtId="166" fontId="56" fillId="18" borderId="28" xfId="3" applyNumberFormat="1" applyFont="1" applyFill="1" applyBorder="1" applyAlignment="1">
      <alignment vertical="center"/>
    </xf>
    <xf numFmtId="165" fontId="56" fillId="18" borderId="29" xfId="2" applyNumberFormat="1" applyFont="1" applyFill="1" applyBorder="1" applyAlignment="1">
      <alignment horizontal="center" vertical="center"/>
    </xf>
    <xf numFmtId="1" fontId="21" fillId="0" borderId="0" xfId="2" applyNumberFormat="1" applyFont="1" applyFill="1" applyBorder="1"/>
    <xf numFmtId="0" fontId="23" fillId="34" borderId="21" xfId="2" applyFont="1" applyFill="1" applyBorder="1" applyAlignment="1">
      <alignment horizontal="center" vertical="center" wrapText="1"/>
    </xf>
    <xf numFmtId="0" fontId="23" fillId="15" borderId="21" xfId="2" applyFont="1" applyFill="1" applyBorder="1" applyAlignment="1">
      <alignment horizontal="center" vertical="center" wrapText="1"/>
    </xf>
    <xf numFmtId="166" fontId="21" fillId="17" borderId="0" xfId="3" applyNumberFormat="1" applyFont="1" applyFill="1" applyAlignment="1">
      <alignment vertical="center"/>
    </xf>
    <xf numFmtId="166" fontId="43" fillId="17" borderId="0" xfId="3" applyNumberFormat="1" applyFont="1" applyFill="1" applyAlignment="1">
      <alignment vertical="center"/>
    </xf>
    <xf numFmtId="166" fontId="42" fillId="17" borderId="0" xfId="3" applyNumberFormat="1" applyFont="1" applyFill="1" applyAlignment="1">
      <alignment vertical="center"/>
    </xf>
    <xf numFmtId="1" fontId="26" fillId="0" borderId="0" xfId="3" applyNumberFormat="1" applyFont="1" applyFill="1" applyBorder="1" applyAlignment="1">
      <alignment horizontal="center" vertical="center"/>
    </xf>
    <xf numFmtId="1" fontId="21" fillId="0" borderId="0" xfId="3" applyNumberFormat="1" applyFont="1" applyFill="1" applyBorder="1" applyAlignment="1">
      <alignment horizontal="center" vertical="center"/>
    </xf>
    <xf numFmtId="1" fontId="21" fillId="0" borderId="0" xfId="3" applyNumberFormat="1" applyFont="1" applyFill="1" applyAlignment="1">
      <alignment horizontal="center" vertical="center"/>
    </xf>
    <xf numFmtId="49" fontId="26" fillId="0" borderId="0" xfId="17" applyNumberFormat="1" applyFont="1" applyFill="1" applyAlignment="1">
      <alignment vertical="center" wrapText="1"/>
    </xf>
    <xf numFmtId="49" fontId="26" fillId="0" borderId="0" xfId="17" applyNumberFormat="1" applyFont="1" applyAlignment="1">
      <alignment vertical="center" wrapText="1"/>
    </xf>
    <xf numFmtId="166" fontId="56" fillId="18" borderId="0" xfId="3" applyNumberFormat="1" applyFont="1" applyFill="1" applyAlignment="1">
      <alignment vertical="center"/>
    </xf>
    <xf numFmtId="165" fontId="56" fillId="18" borderId="0" xfId="2" applyNumberFormat="1" applyFont="1" applyFill="1" applyAlignment="1">
      <alignment horizontal="center" vertical="center"/>
    </xf>
    <xf numFmtId="0" fontId="26" fillId="17" borderId="0" xfId="0" applyFont="1" applyFill="1"/>
    <xf numFmtId="1" fontId="21" fillId="0" borderId="0" xfId="3" applyNumberFormat="1" applyFont="1" applyAlignment="1">
      <alignment horizontal="center" vertical="center"/>
    </xf>
    <xf numFmtId="1" fontId="42" fillId="0" borderId="0" xfId="3" applyNumberFormat="1" applyFont="1" applyAlignment="1">
      <alignment horizontal="center" vertical="center"/>
    </xf>
    <xf numFmtId="1" fontId="26" fillId="0" borderId="0" xfId="0" applyNumberFormat="1" applyFont="1" applyAlignment="1">
      <alignment horizontal="center" vertical="center"/>
    </xf>
    <xf numFmtId="1" fontId="57" fillId="0" borderId="0" xfId="3" applyNumberFormat="1" applyFont="1" applyAlignment="1">
      <alignment horizontal="center" vertical="center"/>
    </xf>
    <xf numFmtId="1" fontId="26" fillId="0" borderId="0" xfId="0" applyNumberFormat="1" applyFont="1" applyBorder="1" applyAlignment="1">
      <alignment horizontal="center" vertical="center"/>
    </xf>
    <xf numFmtId="1" fontId="65" fillId="0" borderId="0" xfId="15" applyNumberFormat="1" applyFont="1" applyFill="1" applyBorder="1" applyAlignment="1">
      <alignment horizontal="center" vertical="center" wrapText="1"/>
    </xf>
    <xf numFmtId="1" fontId="57" fillId="0" borderId="0" xfId="3" applyNumberFormat="1" applyFont="1" applyBorder="1" applyAlignment="1">
      <alignment horizontal="center" vertical="center"/>
    </xf>
    <xf numFmtId="0" fontId="26" fillId="0" borderId="0" xfId="17" applyFont="1" applyBorder="1" applyAlignment="1">
      <alignment horizontal="left" vertical="center"/>
    </xf>
    <xf numFmtId="0" fontId="21" fillId="0" borderId="0" xfId="17" applyFont="1" applyFill="1" applyBorder="1" applyAlignment="1">
      <alignment vertical="center"/>
    </xf>
    <xf numFmtId="49" fontId="21" fillId="0" borderId="0" xfId="17" applyNumberFormat="1" applyFont="1" applyFill="1" applyBorder="1" applyAlignment="1">
      <alignment horizontal="center" vertical="center"/>
    </xf>
    <xf numFmtId="0" fontId="26" fillId="0" borderId="0" xfId="17" applyFont="1" applyFill="1" applyBorder="1" applyAlignment="1">
      <alignment horizontal="left" vertical="center"/>
    </xf>
    <xf numFmtId="0" fontId="57" fillId="0" borderId="0" xfId="0" applyFont="1" applyBorder="1" applyAlignment="1">
      <alignment horizontal="left" vertical="center"/>
    </xf>
    <xf numFmtId="0" fontId="48" fillId="0" borderId="0" xfId="15" applyFont="1" applyFill="1" applyBorder="1" applyAlignment="1">
      <alignment horizontal="center" vertical="center" wrapText="1"/>
    </xf>
    <xf numFmtId="0" fontId="26" fillId="0" borderId="0" xfId="0" applyFont="1" applyFill="1" applyBorder="1" applyAlignment="1">
      <alignment horizontal="left" vertical="center"/>
    </xf>
    <xf numFmtId="0" fontId="65" fillId="0" borderId="0" xfId="20" applyFont="1" applyFill="1" applyBorder="1" applyAlignment="1">
      <alignment horizontal="left" vertical="center" wrapText="1"/>
    </xf>
    <xf numFmtId="1" fontId="26" fillId="0" borderId="0" xfId="3" applyNumberFormat="1" applyFont="1" applyAlignment="1">
      <alignment horizontal="center" vertical="center"/>
    </xf>
    <xf numFmtId="1" fontId="26" fillId="0" borderId="0" xfId="3" applyNumberFormat="1" applyFont="1" applyFill="1" applyAlignment="1">
      <alignment horizontal="center" vertical="center"/>
    </xf>
    <xf numFmtId="1" fontId="42" fillId="0" borderId="0" xfId="3" applyNumberFormat="1" applyFont="1" applyFill="1" applyAlignment="1">
      <alignment horizontal="center" vertical="center"/>
    </xf>
    <xf numFmtId="1" fontId="57" fillId="0" borderId="0" xfId="3" applyNumberFormat="1" applyFont="1" applyFill="1" applyAlignment="1">
      <alignment horizontal="center" vertical="center"/>
    </xf>
    <xf numFmtId="1" fontId="43" fillId="0" borderId="0" xfId="3" applyNumberFormat="1" applyFont="1" applyAlignment="1">
      <alignment horizontal="center" vertical="center"/>
    </xf>
    <xf numFmtId="1" fontId="43" fillId="0" borderId="0" xfId="3" applyNumberFormat="1" applyFont="1" applyFill="1" applyAlignment="1">
      <alignment horizontal="center" vertical="center"/>
    </xf>
    <xf numFmtId="0" fontId="39" fillId="34" borderId="0" xfId="2" applyFont="1" applyFill="1" applyBorder="1" applyAlignment="1"/>
    <xf numFmtId="0" fontId="39" fillId="34" borderId="0" xfId="2" applyFont="1" applyFill="1" applyBorder="1" applyAlignment="1">
      <alignment horizontal="center" vertical="center"/>
    </xf>
    <xf numFmtId="0" fontId="21" fillId="17" borderId="0" xfId="2" applyFont="1" applyFill="1" applyBorder="1"/>
    <xf numFmtId="0" fontId="21" fillId="17" borderId="0" xfId="2" applyFont="1" applyFill="1" applyBorder="1" applyAlignment="1">
      <alignment vertical="top"/>
    </xf>
    <xf numFmtId="0" fontId="23" fillId="0" borderId="0" xfId="0" applyFont="1" applyAlignment="1">
      <alignment horizontal="left" vertical="center"/>
    </xf>
    <xf numFmtId="0" fontId="22" fillId="0" borderId="0" xfId="0" applyFont="1" applyAlignment="1">
      <alignment horizontal="left" vertical="center"/>
    </xf>
    <xf numFmtId="0" fontId="23" fillId="0" borderId="0" xfId="0" applyFont="1"/>
    <xf numFmtId="0" fontId="26" fillId="0" borderId="1" xfId="0" applyFont="1" applyBorder="1" applyAlignment="1">
      <alignment horizontal="left" vertical="center"/>
    </xf>
    <xf numFmtId="0" fontId="21" fillId="0" borderId="0" xfId="0" applyFont="1" applyAlignment="1">
      <alignment horizontal="right" vertical="center"/>
    </xf>
    <xf numFmtId="0" fontId="26" fillId="0" borderId="1" xfId="0" applyFont="1" applyBorder="1" applyAlignment="1">
      <alignment horizontal="right" vertical="center"/>
    </xf>
    <xf numFmtId="0" fontId="21" fillId="0" borderId="1" xfId="0" applyFont="1" applyBorder="1" applyAlignment="1">
      <alignment horizontal="right" vertical="center"/>
    </xf>
    <xf numFmtId="0" fontId="26" fillId="0" borderId="0" xfId="0" applyFont="1" applyAlignment="1">
      <alignment vertical="center"/>
    </xf>
    <xf numFmtId="164" fontId="22" fillId="0" borderId="0" xfId="0" applyNumberFormat="1" applyFont="1" applyAlignment="1">
      <alignment horizontal="left" vertical="center"/>
    </xf>
    <xf numFmtId="0" fontId="26" fillId="0" borderId="0" xfId="0" applyFont="1" applyAlignment="1">
      <alignment horizontal="left" vertical="center"/>
    </xf>
    <xf numFmtId="0" fontId="21" fillId="0" borderId="0" xfId="0" applyFont="1" applyAlignment="1">
      <alignment horizontal="left" vertical="center"/>
    </xf>
    <xf numFmtId="170" fontId="21" fillId="0" borderId="1" xfId="0" applyNumberFormat="1" applyFont="1" applyBorder="1" applyAlignment="1">
      <alignment horizontal="right"/>
    </xf>
    <xf numFmtId="171" fontId="21" fillId="0" borderId="1" xfId="0" applyNumberFormat="1" applyFont="1" applyBorder="1" applyAlignment="1">
      <alignment horizontal="right"/>
    </xf>
    <xf numFmtId="170" fontId="26" fillId="20" borderId="1" xfId="0" applyNumberFormat="1" applyFont="1" applyFill="1" applyBorder="1" applyAlignment="1">
      <alignment horizontal="right" vertical="center"/>
    </xf>
    <xf numFmtId="170" fontId="26" fillId="20" borderId="1" xfId="0" applyNumberFormat="1" applyFont="1" applyFill="1" applyBorder="1" applyAlignment="1">
      <alignment horizontal="right" vertical="center" wrapText="1"/>
    </xf>
    <xf numFmtId="171" fontId="21" fillId="20" borderId="1" xfId="0" applyNumberFormat="1" applyFont="1" applyFill="1" applyBorder="1" applyAlignment="1">
      <alignment horizontal="right"/>
    </xf>
    <xf numFmtId="171" fontId="26" fillId="20" borderId="1" xfId="0" applyNumberFormat="1" applyFont="1" applyFill="1" applyBorder="1" applyAlignment="1">
      <alignment horizontal="right"/>
    </xf>
    <xf numFmtId="171" fontId="21" fillId="0" borderId="1" xfId="0" applyNumberFormat="1" applyFont="1" applyBorder="1" applyAlignment="1">
      <alignment horizontal="right" vertical="center"/>
    </xf>
    <xf numFmtId="171" fontId="26" fillId="20" borderId="1" xfId="0" applyNumberFormat="1" applyFont="1" applyFill="1" applyBorder="1" applyAlignment="1">
      <alignment horizontal="right" vertical="center"/>
    </xf>
    <xf numFmtId="170" fontId="21" fillId="0" borderId="1" xfId="0" applyNumberFormat="1" applyFont="1" applyBorder="1" applyAlignment="1">
      <alignment horizontal="right" vertical="center"/>
    </xf>
    <xf numFmtId="0" fontId="26" fillId="0" borderId="1" xfId="0" applyFont="1" applyFill="1" applyBorder="1" applyAlignment="1">
      <alignment horizontal="right"/>
    </xf>
    <xf numFmtId="164" fontId="21" fillId="20" borderId="1" xfId="0" applyNumberFormat="1" applyFont="1" applyFill="1" applyBorder="1" applyAlignment="1">
      <alignment horizontal="right" vertical="center"/>
    </xf>
    <xf numFmtId="9" fontId="26" fillId="0" borderId="0" xfId="0" applyNumberFormat="1" applyFont="1"/>
    <xf numFmtId="0" fontId="26" fillId="24" borderId="3" xfId="9" applyFont="1" applyFill="1" applyBorder="1" applyAlignment="1">
      <alignment horizontal="center" vertical="center"/>
    </xf>
    <xf numFmtId="0" fontId="26" fillId="24" borderId="4" xfId="9" applyFont="1" applyFill="1" applyBorder="1" applyAlignment="1">
      <alignment horizontal="center" vertical="center"/>
    </xf>
    <xf numFmtId="0" fontId="26" fillId="24" borderId="5" xfId="9" applyFont="1" applyFill="1" applyBorder="1" applyAlignment="1">
      <alignment horizontal="center" vertical="center"/>
    </xf>
    <xf numFmtId="0" fontId="26" fillId="22" borderId="3" xfId="9" applyFont="1" applyFill="1" applyBorder="1" applyAlignment="1">
      <alignment horizontal="center" vertical="center"/>
    </xf>
    <xf numFmtId="0" fontId="26" fillId="30" borderId="4" xfId="9" applyFont="1" applyFill="1" applyBorder="1" applyAlignment="1">
      <alignment horizontal="center" vertical="center"/>
    </xf>
    <xf numFmtId="0" fontId="26" fillId="30" borderId="5" xfId="9" applyFont="1" applyFill="1" applyBorder="1" applyAlignment="1">
      <alignment horizontal="center" vertical="center"/>
    </xf>
    <xf numFmtId="0" fontId="26" fillId="13" borderId="3" xfId="9" applyFont="1" applyFill="1" applyBorder="1" applyAlignment="1">
      <alignment horizontal="center" vertical="center"/>
    </xf>
    <xf numFmtId="0" fontId="26" fillId="13" borderId="4" xfId="9" applyFont="1" applyFill="1" applyBorder="1" applyAlignment="1">
      <alignment horizontal="center" vertical="center"/>
    </xf>
    <xf numFmtId="0" fontId="26" fillId="13" borderId="5" xfId="9" applyFont="1" applyFill="1" applyBorder="1" applyAlignment="1">
      <alignment horizontal="center" vertical="center"/>
    </xf>
    <xf numFmtId="0" fontId="26" fillId="31" borderId="3" xfId="9" applyFont="1" applyFill="1" applyBorder="1" applyAlignment="1">
      <alignment horizontal="center" vertical="center"/>
    </xf>
    <xf numFmtId="0" fontId="26" fillId="31" borderId="4" xfId="9" applyFont="1" applyFill="1" applyBorder="1" applyAlignment="1">
      <alignment horizontal="center" vertical="center"/>
    </xf>
    <xf numFmtId="0" fontId="26" fillId="31" borderId="5" xfId="9" applyFont="1" applyFill="1" applyBorder="1" applyAlignment="1">
      <alignment horizontal="center" vertical="center"/>
    </xf>
    <xf numFmtId="0" fontId="26" fillId="28" borderId="3" xfId="9" applyFont="1" applyFill="1" applyBorder="1" applyAlignment="1">
      <alignment horizontal="center" vertical="center"/>
    </xf>
    <xf numFmtId="0" fontId="26" fillId="28" borderId="4" xfId="9" applyFont="1" applyFill="1" applyBorder="1" applyAlignment="1">
      <alignment horizontal="center" vertical="center"/>
    </xf>
    <xf numFmtId="0" fontId="26" fillId="28" borderId="5" xfId="9" applyFont="1" applyFill="1" applyBorder="1" applyAlignment="1">
      <alignment horizontal="center" vertical="center"/>
    </xf>
    <xf numFmtId="166" fontId="21" fillId="27" borderId="0" xfId="3" applyNumberFormat="1" applyFont="1" applyFill="1" applyBorder="1" applyAlignment="1">
      <alignment horizontal="right" vertical="center" wrapText="1"/>
    </xf>
    <xf numFmtId="0" fontId="21" fillId="0" borderId="0" xfId="2" applyFont="1" applyAlignment="1">
      <alignment horizontal="center"/>
    </xf>
    <xf numFmtId="166" fontId="57" fillId="27" borderId="0" xfId="3" applyNumberFormat="1" applyFont="1" applyFill="1" applyBorder="1" applyAlignment="1">
      <alignment horizontal="left" vertical="center" wrapText="1"/>
    </xf>
    <xf numFmtId="0" fontId="67" fillId="0" borderId="0" xfId="0" applyFont="1"/>
    <xf numFmtId="9" fontId="26" fillId="0" borderId="0" xfId="0" applyNumberFormat="1" applyFont="1" applyAlignment="1">
      <alignment horizontal="right" vertical="center"/>
    </xf>
    <xf numFmtId="1" fontId="21" fillId="27" borderId="0" xfId="3" applyNumberFormat="1" applyFont="1" applyFill="1" applyBorder="1" applyAlignment="1">
      <alignment horizontal="right" vertical="center" wrapText="1"/>
    </xf>
    <xf numFmtId="9" fontId="26" fillId="0" borderId="0" xfId="0" applyNumberFormat="1" applyFont="1" applyAlignment="1">
      <alignment horizontal="right"/>
    </xf>
    <xf numFmtId="9" fontId="57" fillId="27" borderId="0" xfId="1" applyFont="1" applyFill="1" applyBorder="1" applyAlignment="1">
      <alignment horizontal="right" vertical="center"/>
    </xf>
    <xf numFmtId="9" fontId="57" fillId="27" borderId="0" xfId="1" applyFont="1" applyFill="1" applyBorder="1" applyAlignment="1">
      <alignment vertical="center"/>
    </xf>
    <xf numFmtId="0" fontId="57" fillId="0" borderId="0" xfId="2" applyFont="1" applyBorder="1" applyAlignment="1">
      <alignment horizontal="right"/>
    </xf>
    <xf numFmtId="0" fontId="42" fillId="0" borderId="0" xfId="2" applyFont="1"/>
    <xf numFmtId="0" fontId="57" fillId="27" borderId="0" xfId="3" applyNumberFormat="1" applyFont="1" applyFill="1" applyBorder="1" applyAlignment="1">
      <alignment horizontal="left" vertical="center" wrapText="1"/>
    </xf>
    <xf numFmtId="0" fontId="68" fillId="0" borderId="0" xfId="0" applyFont="1"/>
    <xf numFmtId="0" fontId="69" fillId="0" borderId="0" xfId="2" applyFont="1" applyBorder="1" applyAlignment="1">
      <alignment horizontal="center"/>
    </xf>
    <xf numFmtId="0" fontId="35" fillId="0" borderId="0" xfId="2" applyFont="1" applyBorder="1"/>
    <xf numFmtId="0" fontId="69" fillId="0" borderId="0" xfId="2" applyFont="1" applyBorder="1" applyAlignment="1">
      <alignment horizontal="right"/>
    </xf>
    <xf numFmtId="0" fontId="31" fillId="0" borderId="0" xfId="2" applyFont="1" applyBorder="1" applyAlignment="1">
      <alignment horizontal="left"/>
    </xf>
    <xf numFmtId="166" fontId="42" fillId="27" borderId="0" xfId="3" applyNumberFormat="1" applyFont="1" applyFill="1" applyBorder="1" applyAlignment="1">
      <alignment horizontal="right" vertical="center" wrapText="1"/>
    </xf>
    <xf numFmtId="0" fontId="31" fillId="0" borderId="0" xfId="16" applyFont="1" applyBorder="1"/>
    <xf numFmtId="0" fontId="31" fillId="21" borderId="0" xfId="16" applyFont="1" applyFill="1" applyBorder="1" applyAlignment="1">
      <alignment horizontal="center" vertical="center" wrapText="1"/>
    </xf>
    <xf numFmtId="49" fontId="30" fillId="0" borderId="0" xfId="16" applyNumberFormat="1" applyFont="1" applyFill="1" applyBorder="1"/>
    <xf numFmtId="0" fontId="0" fillId="0" borderId="0" xfId="0" applyAlignment="1"/>
    <xf numFmtId="0" fontId="0" fillId="0" borderId="0" xfId="0" applyAlignment="1">
      <alignment vertical="center"/>
    </xf>
    <xf numFmtId="0" fontId="14" fillId="0" borderId="0" xfId="2" applyFont="1" applyBorder="1"/>
    <xf numFmtId="0" fontId="1" fillId="0" borderId="0" xfId="2" applyBorder="1"/>
    <xf numFmtId="0" fontId="14" fillId="0" borderId="0" xfId="2" applyFont="1" applyBorder="1" applyAlignment="1">
      <alignment horizontal="center"/>
    </xf>
    <xf numFmtId="0" fontId="23" fillId="0" borderId="0" xfId="2" applyFont="1" applyBorder="1" applyAlignment="1">
      <alignment horizontal="left" vertical="center"/>
    </xf>
    <xf numFmtId="0" fontId="21" fillId="0" borderId="0" xfId="13" applyFont="1" applyBorder="1" applyAlignment="1">
      <alignment vertical="center"/>
    </xf>
    <xf numFmtId="0" fontId="56" fillId="18" borderId="0" xfId="6" applyFont="1" applyFill="1" applyBorder="1" applyAlignment="1">
      <alignment horizontal="center" vertical="center"/>
    </xf>
    <xf numFmtId="0" fontId="56" fillId="0" borderId="0" xfId="13" applyFont="1" applyFill="1" applyBorder="1" applyAlignment="1">
      <alignment vertical="center"/>
    </xf>
    <xf numFmtId="0" fontId="48" fillId="0" borderId="0" xfId="14" applyFont="1" applyFill="1" applyBorder="1" applyAlignment="1">
      <alignment vertical="center" wrapText="1"/>
    </xf>
    <xf numFmtId="0" fontId="21" fillId="17" borderId="0" xfId="13" applyFont="1" applyFill="1" applyBorder="1" applyAlignment="1">
      <alignment vertical="center"/>
    </xf>
    <xf numFmtId="0" fontId="21" fillId="0" borderId="0" xfId="0" applyFont="1" applyBorder="1" applyAlignment="1">
      <alignment vertical="center"/>
    </xf>
    <xf numFmtId="0" fontId="21" fillId="0" borderId="0" xfId="13" applyFont="1" applyBorder="1"/>
    <xf numFmtId="0" fontId="48" fillId="0" borderId="0" xfId="21" applyFont="1" applyFill="1" applyBorder="1" applyAlignment="1">
      <alignment vertical="center" wrapText="1"/>
    </xf>
    <xf numFmtId="165" fontId="26" fillId="18" borderId="0" xfId="0" applyNumberFormat="1" applyFont="1" applyFill="1" applyBorder="1" applyAlignment="1">
      <alignment horizontal="center"/>
    </xf>
    <xf numFmtId="0" fontId="21" fillId="0" borderId="0" xfId="13" applyFont="1" applyFill="1" applyBorder="1" applyAlignment="1">
      <alignment vertical="center"/>
    </xf>
    <xf numFmtId="166" fontId="21" fillId="0" borderId="0" xfId="3" applyNumberFormat="1" applyFont="1" applyFill="1" applyBorder="1" applyAlignment="1">
      <alignment horizontal="center" vertical="center"/>
    </xf>
    <xf numFmtId="0" fontId="21" fillId="0" borderId="0" xfId="13" applyFont="1" applyFill="1" applyBorder="1"/>
    <xf numFmtId="0" fontId="39" fillId="0" borderId="0" xfId="0" applyFont="1" applyBorder="1"/>
    <xf numFmtId="0" fontId="39" fillId="0" borderId="0" xfId="0" applyFont="1" applyFill="1" applyBorder="1"/>
    <xf numFmtId="166" fontId="21" fillId="0" borderId="0" xfId="3" applyNumberFormat="1" applyFont="1" applyBorder="1" applyAlignment="1">
      <alignment horizontal="center" vertical="center"/>
    </xf>
    <xf numFmtId="9" fontId="21" fillId="0" borderId="0" xfId="1" applyFont="1" applyBorder="1"/>
    <xf numFmtId="0" fontId="24" fillId="0" borderId="0" xfId="13" applyFont="1" applyBorder="1" applyAlignment="1">
      <alignment vertical="center"/>
    </xf>
    <xf numFmtId="0" fontId="21" fillId="35" borderId="0" xfId="15" applyFont="1" applyFill="1" applyBorder="1" applyAlignment="1">
      <alignment wrapText="1"/>
    </xf>
    <xf numFmtId="1" fontId="21" fillId="20" borderId="0" xfId="2" applyNumberFormat="1" applyFont="1" applyFill="1" applyBorder="1" applyAlignment="1">
      <alignment horizontal="center" vertical="center"/>
    </xf>
    <xf numFmtId="1" fontId="21" fillId="0" borderId="0" xfId="2" applyNumberFormat="1" applyFont="1" applyFill="1" applyBorder="1" applyAlignment="1">
      <alignment horizontal="center" vertical="center"/>
    </xf>
    <xf numFmtId="9" fontId="21" fillId="0" borderId="0" xfId="2" applyNumberFormat="1" applyFont="1" applyFill="1" applyBorder="1" applyAlignment="1">
      <alignment horizontal="center" vertical="center"/>
    </xf>
    <xf numFmtId="0" fontId="21" fillId="0" borderId="0" xfId="2" applyFont="1" applyBorder="1" applyAlignment="1">
      <alignment horizontal="left" vertical="center"/>
    </xf>
    <xf numFmtId="0" fontId="21" fillId="35" borderId="0" xfId="15" applyFont="1" applyFill="1" applyBorder="1" applyAlignment="1">
      <alignment vertical="center" wrapText="1"/>
    </xf>
    <xf numFmtId="0" fontId="21" fillId="0" borderId="0" xfId="0" applyFont="1" applyFill="1" applyBorder="1" applyAlignment="1">
      <alignment horizontal="center" vertical="center"/>
    </xf>
    <xf numFmtId="0" fontId="22" fillId="0" borderId="0" xfId="0" applyFont="1" applyAlignment="1">
      <alignment vertical="center" wrapText="1"/>
    </xf>
    <xf numFmtId="0" fontId="0" fillId="0" borderId="0" xfId="0" applyBorder="1" applyAlignment="1">
      <alignment vertical="center"/>
    </xf>
    <xf numFmtId="0" fontId="71" fillId="0" borderId="0" xfId="0" applyFont="1" applyBorder="1" applyAlignment="1">
      <alignment vertical="center" wrapText="1"/>
    </xf>
    <xf numFmtId="0" fontId="22" fillId="0" borderId="0" xfId="0" applyFont="1" applyBorder="1" applyAlignment="1">
      <alignment vertical="center" wrapText="1"/>
    </xf>
    <xf numFmtId="0" fontId="0" fillId="0" borderId="20" xfId="0" applyBorder="1"/>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6" xfId="0" applyBorder="1" applyAlignment="1">
      <alignment vertical="center"/>
    </xf>
    <xf numFmtId="0" fontId="0" fillId="0" borderId="15" xfId="0" applyBorder="1" applyAlignment="1">
      <alignment vertical="center"/>
    </xf>
    <xf numFmtId="0" fontId="0" fillId="0" borderId="24" xfId="0" applyBorder="1" applyAlignment="1">
      <alignment vertical="center"/>
    </xf>
    <xf numFmtId="0" fontId="22" fillId="0" borderId="23" xfId="0" applyFont="1" applyBorder="1" applyAlignment="1">
      <alignment vertical="center" wrapText="1"/>
    </xf>
    <xf numFmtId="0" fontId="0" fillId="0" borderId="25" xfId="0" applyBorder="1" applyAlignment="1">
      <alignment vertical="center"/>
    </xf>
    <xf numFmtId="0" fontId="21" fillId="0" borderId="0" xfId="0" applyFont="1" applyFill="1" applyBorder="1"/>
    <xf numFmtId="0" fontId="21" fillId="0" borderId="0" xfId="0" applyFont="1" applyFill="1" applyBorder="1" applyAlignment="1">
      <alignment wrapText="1"/>
    </xf>
    <xf numFmtId="0" fontId="21" fillId="0" borderId="0" xfId="0" quotePrefix="1" applyFont="1" applyFill="1" applyBorder="1" applyAlignment="1">
      <alignment horizontal="center" vertical="center"/>
    </xf>
    <xf numFmtId="0" fontId="39" fillId="0" borderId="0" xfId="0" applyFont="1" applyAlignment="1">
      <alignment horizontal="left"/>
    </xf>
    <xf numFmtId="0" fontId="26" fillId="0" borderId="0" xfId="2" applyFont="1" applyBorder="1" applyAlignment="1">
      <alignment horizontal="left" vertical="center"/>
    </xf>
    <xf numFmtId="49" fontId="21" fillId="0" borderId="0" xfId="17" applyNumberFormat="1" applyFont="1" applyFill="1" applyBorder="1" applyAlignment="1">
      <alignment vertical="center"/>
    </xf>
    <xf numFmtId="0" fontId="26" fillId="0" borderId="0" xfId="17" applyFont="1" applyFill="1" applyBorder="1" applyAlignment="1">
      <alignment vertical="center"/>
    </xf>
    <xf numFmtId="0" fontId="26" fillId="0" borderId="0" xfId="0" applyFont="1" applyFill="1" applyBorder="1" applyAlignment="1">
      <alignment vertical="center"/>
    </xf>
    <xf numFmtId="0" fontId="57" fillId="0" borderId="0" xfId="0" applyFont="1" applyBorder="1" applyAlignment="1">
      <alignment vertical="center"/>
    </xf>
    <xf numFmtId="0" fontId="31" fillId="0" borderId="0" xfId="0" applyFont="1" applyAlignment="1">
      <alignment vertical="center"/>
    </xf>
    <xf numFmtId="0" fontId="26" fillId="17" borderId="0" xfId="0" applyFont="1" applyFill="1" applyBorder="1"/>
    <xf numFmtId="0" fontId="65" fillId="17" borderId="0" xfId="15" applyFont="1" applyFill="1" applyBorder="1" applyAlignment="1">
      <alignment horizontal="right" wrapText="1"/>
    </xf>
    <xf numFmtId="166" fontId="57" fillId="17" borderId="0" xfId="3" applyNumberFormat="1" applyFont="1" applyFill="1" applyBorder="1"/>
    <xf numFmtId="172" fontId="32" fillId="0" borderId="0" xfId="16" applyNumberFormat="1" applyFont="1" applyFill="1" applyBorder="1"/>
    <xf numFmtId="7" fontId="28" fillId="0" borderId="0" xfId="16" applyNumberFormat="1" applyFont="1" applyFill="1" applyBorder="1"/>
    <xf numFmtId="0" fontId="22" fillId="0" borderId="0" xfId="0" applyFont="1" applyBorder="1" applyAlignment="1">
      <alignment horizontal="center" vertical="center" wrapText="1"/>
    </xf>
    <xf numFmtId="0" fontId="76" fillId="0" borderId="0" xfId="22" applyFont="1" applyBorder="1" applyAlignment="1">
      <alignment horizontal="center" vertical="center" wrapText="1"/>
    </xf>
    <xf numFmtId="0" fontId="72" fillId="0" borderId="0" xfId="0" applyFont="1" applyBorder="1" applyAlignment="1">
      <alignment horizontal="center" vertical="center" wrapText="1"/>
    </xf>
    <xf numFmtId="0" fontId="70" fillId="0" borderId="0" xfId="0" applyFont="1" applyBorder="1" applyAlignment="1">
      <alignment horizontal="center" vertical="center" wrapText="1"/>
    </xf>
    <xf numFmtId="0" fontId="73" fillId="0" borderId="0" xfId="0" applyFont="1" applyBorder="1" applyAlignment="1">
      <alignment horizontal="center" vertical="center" wrapText="1"/>
    </xf>
    <xf numFmtId="49" fontId="74" fillId="0" borderId="0" xfId="0" applyNumberFormat="1" applyFont="1" applyBorder="1" applyAlignment="1">
      <alignment horizontal="center" vertical="center"/>
    </xf>
    <xf numFmtId="0" fontId="63" fillId="0" borderId="0" xfId="0" applyFont="1" applyAlignment="1">
      <alignment horizontal="center" vertical="center" wrapText="1"/>
    </xf>
    <xf numFmtId="0" fontId="62" fillId="0" borderId="0" xfId="0" applyFont="1" applyAlignment="1">
      <alignment horizontal="center" vertical="center" wrapText="1"/>
    </xf>
    <xf numFmtId="0" fontId="64" fillId="0" borderId="0" xfId="0" applyFont="1" applyAlignment="1">
      <alignment horizontal="center"/>
    </xf>
    <xf numFmtId="0" fontId="22" fillId="0" borderId="0" xfId="0" applyFont="1" applyAlignment="1">
      <alignment horizontal="center"/>
    </xf>
    <xf numFmtId="49" fontId="22" fillId="0" borderId="0" xfId="0" applyNumberFormat="1" applyFont="1" applyAlignment="1">
      <alignment horizontal="center"/>
    </xf>
    <xf numFmtId="0" fontId="22"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2" fillId="0" borderId="0" xfId="0" applyFont="1" applyAlignment="1">
      <alignment horizontal="left" vertical="center"/>
    </xf>
    <xf numFmtId="0" fontId="14" fillId="0" borderId="0" xfId="2" applyFont="1" applyAlignment="1">
      <alignment wrapText="1"/>
    </xf>
    <xf numFmtId="0" fontId="34" fillId="17" borderId="0" xfId="2" applyFont="1" applyFill="1" applyBorder="1" applyAlignment="1">
      <alignment horizontal="center" vertical="center" wrapText="1"/>
    </xf>
    <xf numFmtId="0" fontId="34" fillId="17" borderId="0" xfId="2" applyFont="1" applyFill="1" applyAlignment="1">
      <alignment horizontal="center" vertical="center" wrapText="1"/>
    </xf>
    <xf numFmtId="0" fontId="66" fillId="17" borderId="0" xfId="2" applyFont="1" applyFill="1" applyAlignment="1">
      <alignment horizontal="center" vertical="center" wrapText="1"/>
    </xf>
    <xf numFmtId="0" fontId="15" fillId="0" borderId="0" xfId="2" applyFont="1" applyFill="1" applyAlignment="1">
      <alignment horizontal="center"/>
    </xf>
    <xf numFmtId="0" fontId="22" fillId="0" borderId="0" xfId="2" applyFont="1" applyAlignment="1">
      <alignment horizontal="left" vertical="center" wrapText="1"/>
    </xf>
    <xf numFmtId="0" fontId="31" fillId="21" borderId="0" xfId="16" applyFont="1" applyFill="1" applyBorder="1" applyAlignment="1">
      <alignment horizontal="center"/>
    </xf>
    <xf numFmtId="0" fontId="31" fillId="12" borderId="0" xfId="16" applyFont="1" applyFill="1" applyBorder="1" applyAlignment="1">
      <alignment horizontal="center"/>
    </xf>
    <xf numFmtId="0" fontId="27" fillId="17" borderId="0" xfId="16" applyFont="1" applyFill="1" applyAlignment="1">
      <alignment horizontal="center" vertical="center"/>
    </xf>
    <xf numFmtId="0" fontId="60" fillId="18" borderId="0" xfId="16" applyFont="1" applyFill="1" applyAlignment="1">
      <alignment horizontal="center" vertical="center"/>
    </xf>
    <xf numFmtId="0" fontId="60" fillId="23" borderId="0" xfId="16" applyFont="1" applyFill="1" applyAlignment="1">
      <alignment horizontal="center" vertical="center"/>
    </xf>
    <xf numFmtId="0" fontId="14" fillId="0" borderId="0" xfId="2" applyFont="1" applyBorder="1" applyAlignment="1">
      <alignment wrapText="1"/>
    </xf>
    <xf numFmtId="0" fontId="15" fillId="0" borderId="0" xfId="2" applyFont="1" applyFill="1" applyBorder="1" applyAlignment="1">
      <alignment horizontal="center"/>
    </xf>
    <xf numFmtId="0" fontId="22" fillId="0" borderId="0" xfId="2" applyFont="1" applyBorder="1" applyAlignment="1">
      <alignment horizontal="left" vertical="center" wrapText="1" indent="1"/>
    </xf>
    <xf numFmtId="0" fontId="23" fillId="0" borderId="0" xfId="2" applyFont="1" applyBorder="1" applyAlignment="1">
      <alignment horizontal="center" vertical="center"/>
    </xf>
    <xf numFmtId="0" fontId="27" fillId="17" borderId="0" xfId="2" applyFont="1" applyFill="1" applyAlignment="1">
      <alignment horizontal="center" vertical="center"/>
    </xf>
    <xf numFmtId="0" fontId="54" fillId="11" borderId="1" xfId="2" applyFont="1" applyFill="1" applyBorder="1" applyAlignment="1">
      <alignment horizontal="center" vertical="center"/>
    </xf>
    <xf numFmtId="0" fontId="55" fillId="11" borderId="1" xfId="2" applyFont="1" applyFill="1" applyBorder="1" applyAlignment="1">
      <alignment horizontal="center" vertical="center"/>
    </xf>
    <xf numFmtId="0" fontId="3" fillId="0" borderId="0" xfId="2" applyFont="1" applyAlignment="1">
      <alignment wrapText="1"/>
    </xf>
    <xf numFmtId="0" fontId="18" fillId="0" borderId="0" xfId="2" applyFont="1" applyFill="1" applyAlignment="1">
      <alignment horizontal="center"/>
    </xf>
    <xf numFmtId="0" fontId="27" fillId="17" borderId="0" xfId="4" applyFont="1" applyFill="1" applyBorder="1" applyAlignment="1">
      <alignment horizontal="center" vertical="center"/>
    </xf>
    <xf numFmtId="0" fontId="26" fillId="18" borderId="0" xfId="0" applyFont="1" applyFill="1" applyBorder="1" applyAlignment="1">
      <alignment horizontal="center" vertical="center"/>
    </xf>
    <xf numFmtId="0" fontId="27" fillId="17" borderId="0" xfId="8" applyFont="1" applyFill="1" applyBorder="1" applyAlignment="1">
      <alignment horizontal="center" vertical="center"/>
    </xf>
    <xf numFmtId="0" fontId="23" fillId="18" borderId="7" xfId="4" applyFont="1" applyFill="1" applyBorder="1" applyAlignment="1">
      <alignment horizontal="center"/>
    </xf>
    <xf numFmtId="0" fontId="23" fillId="18" borderId="16" xfId="4" applyFont="1" applyFill="1" applyBorder="1" applyAlignment="1">
      <alignment horizontal="center"/>
    </xf>
    <xf numFmtId="0" fontId="23" fillId="18" borderId="8" xfId="4" applyFont="1" applyFill="1" applyBorder="1" applyAlignment="1">
      <alignment horizontal="center"/>
    </xf>
    <xf numFmtId="0" fontId="23" fillId="30" borderId="7" xfId="5" applyFont="1" applyFill="1" applyBorder="1" applyAlignment="1">
      <alignment horizontal="center"/>
    </xf>
    <xf numFmtId="0" fontId="23" fillId="30" borderId="16" xfId="5" applyFont="1" applyFill="1" applyBorder="1" applyAlignment="1">
      <alignment horizontal="center"/>
    </xf>
    <xf numFmtId="0" fontId="23" fillId="30" borderId="8" xfId="5" applyFont="1" applyFill="1" applyBorder="1" applyAlignment="1">
      <alignment horizontal="center"/>
    </xf>
    <xf numFmtId="0" fontId="23" fillId="19" borderId="7" xfId="6" applyFont="1" applyFill="1" applyBorder="1" applyAlignment="1">
      <alignment horizontal="center"/>
    </xf>
    <xf numFmtId="0" fontId="23" fillId="19" borderId="16" xfId="6" applyFont="1" applyFill="1" applyBorder="1" applyAlignment="1">
      <alignment horizontal="center"/>
    </xf>
    <xf numFmtId="0" fontId="23" fillId="19" borderId="8" xfId="6" applyFont="1" applyFill="1" applyBorder="1" applyAlignment="1">
      <alignment horizontal="center"/>
    </xf>
    <xf numFmtId="0" fontId="23" fillId="16" borderId="7" xfId="10" applyFont="1" applyFill="1" applyBorder="1" applyAlignment="1">
      <alignment horizontal="center"/>
    </xf>
    <xf numFmtId="0" fontId="23" fillId="16" borderId="16" xfId="10" applyFont="1" applyFill="1" applyBorder="1" applyAlignment="1">
      <alignment horizontal="center"/>
    </xf>
    <xf numFmtId="0" fontId="23" fillId="16" borderId="8" xfId="10" applyFont="1" applyFill="1" applyBorder="1" applyAlignment="1">
      <alignment horizontal="center"/>
    </xf>
    <xf numFmtId="0" fontId="27" fillId="17" borderId="0" xfId="6" applyFont="1" applyFill="1" applyBorder="1" applyAlignment="1">
      <alignment horizontal="center" vertical="center"/>
    </xf>
    <xf numFmtId="0" fontId="56" fillId="24" borderId="30" xfId="5" applyFont="1" applyFill="1" applyBorder="1" applyAlignment="1">
      <alignment horizontal="center" vertical="center"/>
    </xf>
    <xf numFmtId="0" fontId="23" fillId="30" borderId="3" xfId="4" applyFont="1" applyFill="1" applyBorder="1" applyAlignment="1">
      <alignment horizontal="center" vertical="center"/>
    </xf>
    <xf numFmtId="0" fontId="23" fillId="30" borderId="4" xfId="4" applyFont="1" applyFill="1" applyBorder="1" applyAlignment="1">
      <alignment horizontal="center" vertical="center"/>
    </xf>
    <xf numFmtId="0" fontId="23" fillId="30" borderId="5" xfId="4" applyFont="1" applyFill="1" applyBorder="1" applyAlignment="1">
      <alignment horizontal="center" vertical="center"/>
    </xf>
    <xf numFmtId="0" fontId="23" fillId="13" borderId="3" xfId="7" applyFont="1" applyFill="1" applyBorder="1" applyAlignment="1">
      <alignment horizontal="center" vertical="center"/>
    </xf>
    <xf numFmtId="0" fontId="23" fillId="13" borderId="4" xfId="7" applyFont="1" applyFill="1" applyBorder="1" applyAlignment="1">
      <alignment horizontal="center" vertical="center"/>
    </xf>
    <xf numFmtId="0" fontId="23" fillId="13" borderId="5" xfId="7" applyFont="1" applyFill="1" applyBorder="1" applyAlignment="1">
      <alignment horizontal="center" vertical="center"/>
    </xf>
    <xf numFmtId="0" fontId="56" fillId="31" borderId="3" xfId="12" applyFont="1" applyFill="1" applyBorder="1" applyAlignment="1">
      <alignment horizontal="center" vertical="center"/>
    </xf>
    <xf numFmtId="0" fontId="56" fillId="31" borderId="4" xfId="12" applyFont="1" applyFill="1" applyBorder="1" applyAlignment="1">
      <alignment horizontal="center" vertical="center"/>
    </xf>
    <xf numFmtId="0" fontId="56" fillId="31" borderId="5" xfId="12" applyFont="1" applyFill="1" applyBorder="1" applyAlignment="1">
      <alignment horizontal="center" vertical="center"/>
    </xf>
    <xf numFmtId="0" fontId="23" fillId="28" borderId="3" xfId="11" applyFont="1" applyFill="1" applyBorder="1" applyAlignment="1">
      <alignment horizontal="center" vertical="center"/>
    </xf>
    <xf numFmtId="0" fontId="23" fillId="28" borderId="4" xfId="11" applyFont="1" applyFill="1" applyBorder="1" applyAlignment="1">
      <alignment horizontal="center" vertical="center"/>
    </xf>
    <xf numFmtId="0" fontId="23" fillId="28" borderId="5" xfId="11" applyFont="1" applyFill="1" applyBorder="1" applyAlignment="1">
      <alignment horizontal="center" vertical="center"/>
    </xf>
    <xf numFmtId="0" fontId="15" fillId="0" borderId="0" xfId="2" applyFont="1" applyFill="1" applyAlignment="1">
      <alignment horizontal="center" vertical="center"/>
    </xf>
    <xf numFmtId="0" fontId="14" fillId="0" borderId="0" xfId="2" applyFont="1" applyAlignment="1">
      <alignment vertical="center" wrapText="1"/>
    </xf>
    <xf numFmtId="0" fontId="27" fillId="17" borderId="0" xfId="17" applyFont="1" applyFill="1" applyAlignment="1">
      <alignment horizontal="center" vertical="center"/>
    </xf>
    <xf numFmtId="0" fontId="34" fillId="17" borderId="14" xfId="2" applyFont="1" applyFill="1" applyBorder="1" applyAlignment="1">
      <alignment horizontal="center" vertical="center" wrapText="1"/>
    </xf>
    <xf numFmtId="0" fontId="27" fillId="17" borderId="3" xfId="2" applyFont="1" applyFill="1" applyBorder="1" applyAlignment="1">
      <alignment horizontal="center" vertical="center"/>
    </xf>
    <xf numFmtId="0" fontId="27" fillId="17" borderId="4" xfId="2" applyFont="1" applyFill="1" applyBorder="1" applyAlignment="1">
      <alignment horizontal="center" vertical="center"/>
    </xf>
    <xf numFmtId="0" fontId="27" fillId="17" borderId="5" xfId="2" applyFont="1" applyFill="1" applyBorder="1" applyAlignment="1">
      <alignment horizontal="center" vertical="center"/>
    </xf>
    <xf numFmtId="0" fontId="56" fillId="18" borderId="0" xfId="2" applyFont="1" applyFill="1" applyAlignment="1">
      <alignment horizontal="center" vertical="center"/>
    </xf>
    <xf numFmtId="0" fontId="56" fillId="18" borderId="27" xfId="2" applyFont="1" applyFill="1" applyBorder="1" applyAlignment="1">
      <alignment horizontal="center" vertical="center"/>
    </xf>
    <xf numFmtId="0" fontId="56" fillId="18" borderId="28" xfId="2" applyFont="1" applyFill="1" applyBorder="1" applyAlignment="1">
      <alignment horizontal="center" vertical="center"/>
    </xf>
    <xf numFmtId="0" fontId="23" fillId="18" borderId="4" xfId="2" applyFont="1" applyFill="1" applyBorder="1" applyAlignment="1">
      <alignment horizontal="center" vertical="center"/>
    </xf>
    <xf numFmtId="0" fontId="14" fillId="0" borderId="0" xfId="2" applyFont="1" applyAlignment="1">
      <alignment horizontal="left" vertical="center" wrapText="1"/>
    </xf>
    <xf numFmtId="0" fontId="27" fillId="17" borderId="13"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0" xfId="2" applyFont="1" applyAlignment="1">
      <alignment horizontal="center" vertical="center"/>
    </xf>
    <xf numFmtId="0" fontId="27" fillId="17" borderId="0" xfId="2" applyFont="1" applyFill="1" applyAlignment="1">
      <alignment horizontal="center" vertical="center" wrapText="1"/>
    </xf>
    <xf numFmtId="0" fontId="23" fillId="0" borderId="24"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7" fillId="17" borderId="0" xfId="2" applyFont="1" applyFill="1" applyBorder="1" applyAlignment="1">
      <alignment horizontal="center" vertical="center"/>
    </xf>
    <xf numFmtId="0" fontId="56" fillId="18" borderId="0" xfId="2" applyFont="1" applyFill="1" applyBorder="1" applyAlignment="1">
      <alignment horizontal="center" vertical="center"/>
    </xf>
    <xf numFmtId="0" fontId="23" fillId="0" borderId="0" xfId="2" applyFont="1" applyAlignment="1">
      <alignment horizontal="center" vertical="center" wrapText="1"/>
    </xf>
    <xf numFmtId="0" fontId="56" fillId="18" borderId="22" xfId="2" applyFont="1" applyFill="1" applyBorder="1" applyAlignment="1">
      <alignment horizontal="right" vertical="center" indent="2"/>
    </xf>
    <xf numFmtId="0" fontId="56" fillId="18" borderId="18" xfId="2" applyFont="1" applyFill="1" applyBorder="1" applyAlignment="1">
      <alignment horizontal="right" vertical="center" indent="2"/>
    </xf>
    <xf numFmtId="0" fontId="56" fillId="18" borderId="19" xfId="2" applyFont="1" applyFill="1" applyBorder="1" applyAlignment="1">
      <alignment horizontal="right" vertical="center" indent="2"/>
    </xf>
    <xf numFmtId="0" fontId="23" fillId="18" borderId="1" xfId="2" applyFont="1" applyFill="1" applyBorder="1" applyAlignment="1">
      <alignment horizontal="center" vertical="center"/>
    </xf>
    <xf numFmtId="0" fontId="41" fillId="17" borderId="0" xfId="0" applyFont="1" applyFill="1" applyAlignment="1">
      <alignment horizontal="center" vertical="center"/>
    </xf>
    <xf numFmtId="0" fontId="42" fillId="18" borderId="0" xfId="0" applyFont="1" applyFill="1" applyAlignment="1">
      <alignment horizontal="center" vertical="center"/>
    </xf>
    <xf numFmtId="0" fontId="21" fillId="0" borderId="0" xfId="2" applyFont="1" applyAlignment="1">
      <alignment horizontal="left" vertical="center" wrapText="1"/>
    </xf>
    <xf numFmtId="0" fontId="56" fillId="18" borderId="6" xfId="2" applyFont="1" applyFill="1" applyBorder="1" applyAlignment="1">
      <alignment horizontal="center" vertical="center" wrapText="1"/>
    </xf>
    <xf numFmtId="0" fontId="56" fillId="18" borderId="0" xfId="2" applyFont="1" applyFill="1" applyBorder="1" applyAlignment="1">
      <alignment horizontal="center" vertical="center" wrapText="1"/>
    </xf>
    <xf numFmtId="0" fontId="42" fillId="18" borderId="0" xfId="0" applyFont="1" applyFill="1" applyAlignment="1">
      <alignment vertical="center" wrapText="1"/>
    </xf>
    <xf numFmtId="0" fontId="42" fillId="18" borderId="0" xfId="0" applyFont="1" applyFill="1" applyAlignment="1">
      <alignment vertical="center"/>
    </xf>
  </cellXfs>
  <cellStyles count="23">
    <cellStyle name="20% - Accent5" xfId="12" builtinId="46"/>
    <cellStyle name="40% - Accent1" xfId="10" builtinId="31"/>
    <cellStyle name="60% - Accent4" xfId="11" builtinId="44"/>
    <cellStyle name="Bad" xfId="5" builtinId="27"/>
    <cellStyle name="Comma" xfId="3" builtinId="3"/>
    <cellStyle name="Comma 2" xfId="18" xr:uid="{00000000-0005-0000-0000-00000D000000}"/>
    <cellStyle name="Currency" xfId="19" builtinId="4"/>
    <cellStyle name="Good" xfId="4" builtinId="26"/>
    <cellStyle name="Hyperlink" xfId="22" builtinId="8"/>
    <cellStyle name="Input" xfId="7" builtinId="20"/>
    <cellStyle name="Linked Cell" xfId="9" builtinId="24"/>
    <cellStyle name="Neutral" xfId="6" builtinId="28"/>
    <cellStyle name="Normal" xfId="0" builtinId="0"/>
    <cellStyle name="Normal 2 3" xfId="17" xr:uid="{00000000-0005-0000-0000-000013000000}"/>
    <cellStyle name="Normal 2 4" xfId="2" xr:uid="{00000000-0005-0000-0000-000014000000}"/>
    <cellStyle name="Normal 3" xfId="13" xr:uid="{00000000-0005-0000-0000-000015000000}"/>
    <cellStyle name="Normal 4" xfId="16" xr:uid="{00000000-0005-0000-0000-000016000000}"/>
    <cellStyle name="Normal_2019 Table_3" xfId="21" xr:uid="{DC5549AF-DD80-475F-9A06-E17FCB6B2DE8}"/>
    <cellStyle name="Normal_Sheet1" xfId="20" xr:uid="{2E08894B-A80A-479D-B684-190D22FDC914}"/>
    <cellStyle name="Normal_Sheet3" xfId="15" xr:uid="{00000000-0005-0000-0000-000019000000}"/>
    <cellStyle name="Normal_Sheet5" xfId="14" xr:uid="{00000000-0005-0000-0000-00001B000000}"/>
    <cellStyle name="Output" xfId="8" builtinId="21"/>
    <cellStyle name="Percent" xfId="1" builtinId="5"/>
  </cellStyles>
  <dxfs count="0"/>
  <tableStyles count="0" defaultTableStyle="TableStyleMedium2" defaultPivotStyle="PivotStyleLight16"/>
  <colors>
    <mruColors>
      <color rgb="FF51237F"/>
      <color rgb="FF9FA1A4"/>
      <color rgb="FFF79646"/>
      <color rgb="FFFFEB9C"/>
      <color rgb="FFFFD44B"/>
      <color rgb="FF5619AF"/>
      <color rgb="FFF2F0F6"/>
      <color rgb="FFFFF5C9"/>
      <color rgb="FFF4F7ED"/>
      <color rgb="FFF9E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488950</xdr:colOff>
      <xdr:row>0</xdr:row>
      <xdr:rowOff>14816</xdr:rowOff>
    </xdr:from>
    <xdr:to>
      <xdr:col>10</xdr:col>
      <xdr:colOff>601134</xdr:colOff>
      <xdr:row>33</xdr:row>
      <xdr:rowOff>158326</xdr:rowOff>
    </xdr:to>
    <xdr:sp macro="" textlink="">
      <xdr:nvSpPr>
        <xdr:cNvPr id="4" name="Rectangle 3">
          <a:extLst>
            <a:ext uri="{FF2B5EF4-FFF2-40B4-BE49-F238E27FC236}">
              <a16:creationId xmlns:a16="http://schemas.microsoft.com/office/drawing/2014/main" id="{D045A9E3-CE22-4290-93BD-A384F0CEFAAE}"/>
            </a:ext>
          </a:extLst>
        </xdr:cNvPr>
        <xdr:cNvSpPr>
          <a:spLocks noChangeArrowheads="1"/>
        </xdr:cNvSpPr>
      </xdr:nvSpPr>
      <xdr:spPr bwMode="auto">
        <a:xfrm>
          <a:off x="6584950" y="14816"/>
          <a:ext cx="112184" cy="6722110"/>
        </a:xfrm>
        <a:prstGeom prst="rect">
          <a:avLst/>
        </a:prstGeom>
        <a:solidFill>
          <a:srgbClr val="9FA1A4"/>
        </a:solidFill>
        <a:ln>
          <a:noFill/>
        </a:ln>
        <a:extLst/>
      </xdr:spPr>
      <xdr:txBody>
        <a:bodyPr rot="0" vert="horz" wrap="square" lIns="91440" tIns="45720" rIns="91440" bIns="45720" anchor="t" anchorCtr="0" upright="1">
          <a:noAutofit/>
        </a:bodyPr>
        <a:lstStyle/>
        <a:p>
          <a:endParaRPr lang="en-US"/>
        </a:p>
      </xdr:txBody>
    </xdr:sp>
    <xdr:clientData/>
  </xdr:twoCellAnchor>
  <xdr:twoCellAnchor>
    <xdr:from>
      <xdr:col>10</xdr:col>
      <xdr:colOff>491067</xdr:colOff>
      <xdr:row>28</xdr:row>
      <xdr:rowOff>151130</xdr:rowOff>
    </xdr:from>
    <xdr:to>
      <xdr:col>10</xdr:col>
      <xdr:colOff>600795</xdr:colOff>
      <xdr:row>44</xdr:row>
      <xdr:rowOff>25824</xdr:rowOff>
    </xdr:to>
    <xdr:sp macro="" textlink="">
      <xdr:nvSpPr>
        <xdr:cNvPr id="5" name="Rectangle 4">
          <a:extLst>
            <a:ext uri="{FF2B5EF4-FFF2-40B4-BE49-F238E27FC236}">
              <a16:creationId xmlns:a16="http://schemas.microsoft.com/office/drawing/2014/main" id="{69782B6A-F1A9-4C20-BEC8-1F04E431FC46}"/>
            </a:ext>
          </a:extLst>
        </xdr:cNvPr>
        <xdr:cNvSpPr>
          <a:spLocks noChangeArrowheads="1"/>
        </xdr:cNvSpPr>
      </xdr:nvSpPr>
      <xdr:spPr bwMode="auto">
        <a:xfrm>
          <a:off x="6587067" y="5798397"/>
          <a:ext cx="109728" cy="3108960"/>
        </a:xfrm>
        <a:prstGeom prst="rect">
          <a:avLst/>
        </a:prstGeom>
        <a:solidFill>
          <a:srgbClr val="52247F"/>
        </a:solidFill>
        <a:ln>
          <a:noFill/>
        </a:ln>
        <a:extLst/>
      </xdr:spPr>
      <xdr:txBody>
        <a:bodyPr rot="0" vert="horz" wrap="square" lIns="91440" tIns="45720" rIns="91440" bIns="45720" anchor="t" anchorCtr="0" upright="1">
          <a:noAutofit/>
        </a:bodyPr>
        <a:lstStyle/>
        <a:p>
          <a:endParaRPr lang="en-US"/>
        </a:p>
      </xdr:txBody>
    </xdr:sp>
    <xdr:clientData/>
  </xdr:twoCellAnchor>
  <xdr:twoCellAnchor editAs="oneCell">
    <xdr:from>
      <xdr:col>4</xdr:col>
      <xdr:colOff>307473</xdr:colOff>
      <xdr:row>0</xdr:row>
      <xdr:rowOff>106947</xdr:rowOff>
    </xdr:from>
    <xdr:to>
      <xdr:col>6</xdr:col>
      <xdr:colOff>316497</xdr:colOff>
      <xdr:row>4</xdr:row>
      <xdr:rowOff>77770</xdr:rowOff>
    </xdr:to>
    <xdr:pic>
      <xdr:nvPicPr>
        <xdr:cNvPr id="6" name="Picture 5">
          <a:extLst>
            <a:ext uri="{FF2B5EF4-FFF2-40B4-BE49-F238E27FC236}">
              <a16:creationId xmlns:a16="http://schemas.microsoft.com/office/drawing/2014/main" id="{2AA1DED7-CFB0-477E-A482-B31F27A4A5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0526" y="106947"/>
          <a:ext cx="1225550" cy="7194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ntgomerycollege.edu/offices/institutional-research-and-effectiveness/reports-and-resources.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3"/>
  <sheetViews>
    <sheetView tabSelected="1" showWhiteSpace="0" view="pageBreakPreview" zoomScale="75" zoomScaleNormal="75" zoomScaleSheetLayoutView="75" zoomScalePageLayoutView="75" workbookViewId="0">
      <selection activeCell="D2" sqref="D2"/>
    </sheetView>
  </sheetViews>
  <sheetFormatPr defaultRowHeight="14.5" x14ac:dyDescent="0.35"/>
  <cols>
    <col min="10" max="10" width="8.7265625" customWidth="1"/>
  </cols>
  <sheetData>
    <row r="1" spans="1:11" x14ac:dyDescent="0.35">
      <c r="A1" s="563"/>
      <c r="B1" s="564"/>
      <c r="C1" s="564"/>
      <c r="D1" s="564"/>
      <c r="E1" s="564"/>
      <c r="F1" s="564"/>
      <c r="G1" s="564"/>
      <c r="H1" s="564"/>
      <c r="I1" s="564"/>
      <c r="J1" s="564"/>
      <c r="K1" s="565"/>
    </row>
    <row r="2" spans="1:11" x14ac:dyDescent="0.35">
      <c r="A2" s="566"/>
      <c r="B2" s="559"/>
      <c r="C2" s="559"/>
      <c r="D2" s="559"/>
      <c r="E2" s="559"/>
      <c r="F2" s="559"/>
      <c r="G2" s="559"/>
      <c r="H2" s="559"/>
      <c r="I2" s="559"/>
      <c r="J2" s="559"/>
      <c r="K2" s="567"/>
    </row>
    <row r="3" spans="1:11" x14ac:dyDescent="0.35">
      <c r="A3" s="566"/>
      <c r="B3" s="559"/>
      <c r="C3" s="559"/>
      <c r="D3" s="559"/>
      <c r="E3" s="559"/>
      <c r="F3" s="559"/>
      <c r="G3" s="559"/>
      <c r="H3" s="559"/>
      <c r="I3" s="559"/>
      <c r="J3" s="559"/>
      <c r="K3" s="567"/>
    </row>
    <row r="4" spans="1:11" x14ac:dyDescent="0.35">
      <c r="A4" s="566"/>
      <c r="B4" s="559"/>
      <c r="C4" s="559"/>
      <c r="D4" s="559"/>
      <c r="E4" s="559"/>
      <c r="F4" s="559"/>
      <c r="G4" s="559"/>
      <c r="H4" s="559"/>
      <c r="I4" s="559"/>
      <c r="J4" s="559"/>
      <c r="K4" s="567"/>
    </row>
    <row r="5" spans="1:11" x14ac:dyDescent="0.35">
      <c r="A5" s="566"/>
      <c r="B5" s="559"/>
      <c r="C5" s="559"/>
      <c r="D5" s="559"/>
      <c r="E5" s="559"/>
      <c r="F5" s="559"/>
      <c r="G5" s="559"/>
      <c r="H5" s="559"/>
      <c r="I5" s="559"/>
      <c r="J5" s="559"/>
      <c r="K5" s="567"/>
    </row>
    <row r="6" spans="1:11" x14ac:dyDescent="0.35">
      <c r="A6" s="566"/>
      <c r="B6" s="559"/>
      <c r="C6" s="559"/>
      <c r="D6" s="559"/>
      <c r="E6" s="559"/>
      <c r="F6" s="559"/>
      <c r="G6" s="559"/>
      <c r="H6" s="559"/>
      <c r="I6" s="559"/>
      <c r="J6" s="559"/>
      <c r="K6" s="567"/>
    </row>
    <row r="7" spans="1:11" ht="48.5" customHeight="1" x14ac:dyDescent="0.35">
      <c r="A7" s="566"/>
      <c r="B7" s="588" t="s">
        <v>1434</v>
      </c>
      <c r="C7" s="588"/>
      <c r="D7" s="588"/>
      <c r="E7" s="588"/>
      <c r="F7" s="588"/>
      <c r="G7" s="588"/>
      <c r="H7" s="588"/>
      <c r="I7" s="588"/>
      <c r="J7" s="588"/>
      <c r="K7" s="567"/>
    </row>
    <row r="8" spans="1:11" ht="14.5" customHeight="1" x14ac:dyDescent="0.35">
      <c r="A8" s="566"/>
      <c r="B8" s="560"/>
      <c r="C8" s="560"/>
      <c r="D8" s="560"/>
      <c r="E8" s="560"/>
      <c r="F8" s="560"/>
      <c r="G8" s="560"/>
      <c r="H8" s="560"/>
      <c r="I8" s="560"/>
      <c r="J8" s="560"/>
      <c r="K8" s="567"/>
    </row>
    <row r="9" spans="1:11" ht="14.5" customHeight="1" x14ac:dyDescent="0.35">
      <c r="A9" s="566"/>
      <c r="B9" s="560"/>
      <c r="C9" s="560"/>
      <c r="D9" s="560"/>
      <c r="E9" s="560"/>
      <c r="F9" s="560"/>
      <c r="G9" s="560"/>
      <c r="H9" s="560"/>
      <c r="I9" s="560"/>
      <c r="J9" s="560"/>
      <c r="K9" s="567"/>
    </row>
    <row r="10" spans="1:11" ht="14.5" customHeight="1" x14ac:dyDescent="0.35">
      <c r="A10" s="566"/>
      <c r="B10" s="589" t="s">
        <v>1432</v>
      </c>
      <c r="C10" s="589"/>
      <c r="D10" s="589"/>
      <c r="E10" s="589"/>
      <c r="F10" s="589"/>
      <c r="G10" s="589"/>
      <c r="H10" s="589"/>
      <c r="I10" s="589"/>
      <c r="J10" s="589"/>
      <c r="K10" s="567"/>
    </row>
    <row r="11" spans="1:11" ht="14.5" customHeight="1" x14ac:dyDescent="0.35">
      <c r="A11" s="566"/>
      <c r="B11" s="589"/>
      <c r="C11" s="589"/>
      <c r="D11" s="589"/>
      <c r="E11" s="589"/>
      <c r="F11" s="589"/>
      <c r="G11" s="589"/>
      <c r="H11" s="589"/>
      <c r="I11" s="589"/>
      <c r="J11" s="589"/>
      <c r="K11" s="567"/>
    </row>
    <row r="12" spans="1:11" ht="14.5" customHeight="1" x14ac:dyDescent="0.35">
      <c r="A12" s="566"/>
      <c r="B12" s="589"/>
      <c r="C12" s="589"/>
      <c r="D12" s="589"/>
      <c r="E12" s="589"/>
      <c r="F12" s="589"/>
      <c r="G12" s="589"/>
      <c r="H12" s="589"/>
      <c r="I12" s="589"/>
      <c r="J12" s="589"/>
      <c r="K12" s="567"/>
    </row>
    <row r="13" spans="1:11" ht="14.5" customHeight="1" x14ac:dyDescent="0.35">
      <c r="A13" s="566"/>
      <c r="B13" s="589"/>
      <c r="C13" s="589"/>
      <c r="D13" s="589"/>
      <c r="E13" s="589"/>
      <c r="F13" s="589"/>
      <c r="G13" s="589"/>
      <c r="H13" s="589"/>
      <c r="I13" s="589"/>
      <c r="J13" s="589"/>
      <c r="K13" s="567"/>
    </row>
    <row r="14" spans="1:11" ht="14.5" customHeight="1" x14ac:dyDescent="0.35">
      <c r="A14" s="566"/>
      <c r="B14" s="560"/>
      <c r="C14" s="560"/>
      <c r="D14" s="560"/>
      <c r="E14" s="560"/>
      <c r="F14" s="560"/>
      <c r="G14" s="560"/>
      <c r="H14" s="560"/>
      <c r="I14" s="560"/>
      <c r="J14" s="560"/>
      <c r="K14" s="567"/>
    </row>
    <row r="15" spans="1:11" ht="14.5" customHeight="1" x14ac:dyDescent="0.35">
      <c r="A15" s="566"/>
      <c r="B15" s="590" t="s">
        <v>1433</v>
      </c>
      <c r="C15" s="590"/>
      <c r="D15" s="590"/>
      <c r="E15" s="590"/>
      <c r="F15" s="590"/>
      <c r="G15" s="590"/>
      <c r="H15" s="590"/>
      <c r="I15" s="590"/>
      <c r="J15" s="590"/>
      <c r="K15" s="567"/>
    </row>
    <row r="16" spans="1:11" ht="14.5" customHeight="1" x14ac:dyDescent="0.35">
      <c r="A16" s="566"/>
      <c r="B16" s="590"/>
      <c r="C16" s="590"/>
      <c r="D16" s="590"/>
      <c r="E16" s="590"/>
      <c r="F16" s="590"/>
      <c r="G16" s="590"/>
      <c r="H16" s="590"/>
      <c r="I16" s="590"/>
      <c r="J16" s="590"/>
      <c r="K16" s="567"/>
    </row>
    <row r="17" spans="1:11" ht="14.5" customHeight="1" x14ac:dyDescent="0.35">
      <c r="A17" s="566"/>
      <c r="B17" s="560"/>
      <c r="C17" s="560"/>
      <c r="D17" s="560"/>
      <c r="E17" s="560"/>
      <c r="F17" s="560"/>
      <c r="G17" s="560"/>
      <c r="H17" s="560"/>
      <c r="I17" s="560"/>
      <c r="J17" s="560"/>
      <c r="K17" s="567"/>
    </row>
    <row r="18" spans="1:11" ht="14.5" customHeight="1" x14ac:dyDescent="0.35">
      <c r="A18" s="566"/>
      <c r="B18" s="586" t="s">
        <v>1435</v>
      </c>
      <c r="C18" s="586"/>
      <c r="D18" s="586"/>
      <c r="E18" s="586"/>
      <c r="F18" s="586"/>
      <c r="G18" s="586"/>
      <c r="H18" s="586"/>
      <c r="I18" s="586"/>
      <c r="J18" s="586"/>
      <c r="K18" s="567"/>
    </row>
    <row r="19" spans="1:11" ht="14.5" customHeight="1" x14ac:dyDescent="0.35">
      <c r="A19" s="566"/>
      <c r="B19" s="586"/>
      <c r="C19" s="586"/>
      <c r="D19" s="586"/>
      <c r="E19" s="586"/>
      <c r="F19" s="586"/>
      <c r="G19" s="586"/>
      <c r="H19" s="586"/>
      <c r="I19" s="586"/>
      <c r="J19" s="586"/>
      <c r="K19" s="567"/>
    </row>
    <row r="20" spans="1:11" ht="14.5" customHeight="1" x14ac:dyDescent="0.35">
      <c r="A20" s="566"/>
      <c r="B20" s="586"/>
      <c r="C20" s="586"/>
      <c r="D20" s="586"/>
      <c r="E20" s="586"/>
      <c r="F20" s="586"/>
      <c r="G20" s="586"/>
      <c r="H20" s="586"/>
      <c r="I20" s="586"/>
      <c r="J20" s="586"/>
      <c r="K20" s="567"/>
    </row>
    <row r="21" spans="1:11" ht="14.5" customHeight="1" x14ac:dyDescent="0.35">
      <c r="A21" s="566"/>
      <c r="B21" s="586"/>
      <c r="C21" s="586"/>
      <c r="D21" s="586"/>
      <c r="E21" s="586"/>
      <c r="F21" s="586"/>
      <c r="G21" s="586"/>
      <c r="H21" s="586"/>
      <c r="I21" s="586"/>
      <c r="J21" s="586"/>
      <c r="K21" s="567"/>
    </row>
    <row r="22" spans="1:11" ht="14.5" customHeight="1" x14ac:dyDescent="0.35">
      <c r="A22" s="566"/>
      <c r="B22" s="586"/>
      <c r="C22" s="586"/>
      <c r="D22" s="586"/>
      <c r="E22" s="586"/>
      <c r="F22" s="586"/>
      <c r="G22" s="586"/>
      <c r="H22" s="586"/>
      <c r="I22" s="586"/>
      <c r="J22" s="586"/>
      <c r="K22" s="567"/>
    </row>
    <row r="23" spans="1:11" ht="14.5" customHeight="1" x14ac:dyDescent="0.35">
      <c r="A23" s="566"/>
      <c r="B23" s="586"/>
      <c r="C23" s="586"/>
      <c r="D23" s="586"/>
      <c r="E23" s="586"/>
      <c r="F23" s="586"/>
      <c r="G23" s="586"/>
      <c r="H23" s="586"/>
      <c r="I23" s="586"/>
      <c r="J23" s="586"/>
      <c r="K23" s="567"/>
    </row>
    <row r="24" spans="1:11" ht="14.5" customHeight="1" x14ac:dyDescent="0.35">
      <c r="A24" s="566"/>
      <c r="B24" s="560"/>
      <c r="C24" s="560"/>
      <c r="D24" s="560"/>
      <c r="E24" s="560"/>
      <c r="F24" s="560"/>
      <c r="G24" s="560"/>
      <c r="H24" s="560"/>
      <c r="I24" s="560"/>
      <c r="J24" s="560"/>
      <c r="K24" s="567"/>
    </row>
    <row r="25" spans="1:11" ht="14.5" customHeight="1" x14ac:dyDescent="0.35">
      <c r="A25" s="566"/>
      <c r="B25" s="560"/>
      <c r="C25" s="560"/>
      <c r="D25" s="560"/>
      <c r="E25" s="560"/>
      <c r="F25" s="560"/>
      <c r="G25" s="560"/>
      <c r="H25" s="560"/>
      <c r="I25" s="560"/>
      <c r="J25" s="560"/>
      <c r="K25" s="567"/>
    </row>
    <row r="26" spans="1:11" ht="14.5" customHeight="1" x14ac:dyDescent="0.35">
      <c r="A26" s="566"/>
      <c r="B26" s="560"/>
      <c r="C26" s="560"/>
      <c r="D26" s="560"/>
      <c r="E26" s="560"/>
      <c r="F26" s="560"/>
      <c r="G26" s="560"/>
      <c r="H26" s="560"/>
      <c r="I26" s="560"/>
      <c r="J26" s="560"/>
      <c r="K26" s="567"/>
    </row>
    <row r="27" spans="1:11" ht="14.5" customHeight="1" x14ac:dyDescent="0.35">
      <c r="A27" s="566"/>
      <c r="B27" s="560"/>
      <c r="C27" s="560"/>
      <c r="D27" s="560"/>
      <c r="E27" s="560"/>
      <c r="F27" s="560"/>
      <c r="G27" s="560"/>
      <c r="H27" s="560"/>
      <c r="I27" s="560"/>
      <c r="J27" s="560"/>
      <c r="K27" s="567"/>
    </row>
    <row r="28" spans="1:11" ht="14.5" customHeight="1" x14ac:dyDescent="0.35">
      <c r="A28" s="566"/>
      <c r="B28" s="560"/>
      <c r="C28" s="560"/>
      <c r="D28" s="560"/>
      <c r="E28" s="560"/>
      <c r="F28" s="560"/>
      <c r="G28" s="560"/>
      <c r="H28" s="560"/>
      <c r="I28" s="560"/>
      <c r="J28" s="560"/>
      <c r="K28" s="567"/>
    </row>
    <row r="29" spans="1:11" x14ac:dyDescent="0.35">
      <c r="A29" s="566"/>
      <c r="B29" s="559"/>
      <c r="C29" s="559"/>
      <c r="D29" s="559"/>
      <c r="E29" s="559"/>
      <c r="F29" s="559"/>
      <c r="G29" s="559"/>
      <c r="H29" s="559"/>
      <c r="I29" s="559"/>
      <c r="J29" s="559"/>
      <c r="K29" s="567"/>
    </row>
    <row r="30" spans="1:11" x14ac:dyDescent="0.35">
      <c r="A30" s="566"/>
      <c r="B30" s="559"/>
      <c r="C30" s="559"/>
      <c r="D30" s="559"/>
      <c r="E30" s="559"/>
      <c r="F30" s="559"/>
      <c r="G30" s="559"/>
      <c r="H30" s="559"/>
      <c r="I30" s="559"/>
      <c r="J30" s="559"/>
      <c r="K30" s="567"/>
    </row>
    <row r="31" spans="1:11" x14ac:dyDescent="0.35">
      <c r="A31" s="566"/>
      <c r="B31" s="559"/>
      <c r="C31" s="559"/>
      <c r="D31" s="559"/>
      <c r="E31" s="559"/>
      <c r="F31" s="559"/>
      <c r="G31" s="559"/>
      <c r="H31" s="559"/>
      <c r="I31" s="559"/>
      <c r="J31" s="559"/>
      <c r="K31" s="567"/>
    </row>
    <row r="32" spans="1:11" x14ac:dyDescent="0.35">
      <c r="A32" s="566"/>
      <c r="B32" s="559"/>
      <c r="C32" s="559"/>
      <c r="D32" s="559"/>
      <c r="E32" s="559"/>
      <c r="F32" s="559"/>
      <c r="G32" s="559"/>
      <c r="H32" s="559"/>
      <c r="I32" s="559"/>
      <c r="J32" s="559"/>
      <c r="K32" s="567"/>
    </row>
    <row r="33" spans="1:13" x14ac:dyDescent="0.35">
      <c r="A33" s="566"/>
      <c r="B33" s="559"/>
      <c r="C33" s="559"/>
      <c r="D33" s="559"/>
      <c r="E33" s="559"/>
      <c r="F33" s="559"/>
      <c r="G33" s="559"/>
      <c r="H33" s="559"/>
      <c r="I33" s="559"/>
      <c r="J33" s="559"/>
      <c r="K33" s="567"/>
    </row>
    <row r="34" spans="1:13" x14ac:dyDescent="0.35">
      <c r="A34" s="566"/>
      <c r="B34" s="559"/>
      <c r="C34" s="559"/>
      <c r="D34" s="559"/>
      <c r="E34" s="559"/>
      <c r="F34" s="559"/>
      <c r="G34" s="559"/>
      <c r="H34" s="559"/>
      <c r="I34" s="559"/>
      <c r="J34" s="559"/>
      <c r="K34" s="567"/>
    </row>
    <row r="35" spans="1:13" x14ac:dyDescent="0.35">
      <c r="A35" s="566"/>
      <c r="B35" s="559"/>
      <c r="C35" s="559"/>
      <c r="D35" s="559"/>
      <c r="E35" s="559"/>
      <c r="F35" s="559"/>
      <c r="G35" s="559"/>
      <c r="H35" s="559"/>
      <c r="I35" s="559"/>
      <c r="J35" s="559"/>
      <c r="K35" s="567"/>
    </row>
    <row r="36" spans="1:13" x14ac:dyDescent="0.35">
      <c r="A36" s="566"/>
      <c r="B36" s="559"/>
      <c r="C36" s="559"/>
      <c r="D36" s="559"/>
      <c r="E36" s="559"/>
      <c r="F36" s="559"/>
      <c r="G36" s="559"/>
      <c r="H36" s="559"/>
      <c r="I36" s="559"/>
      <c r="J36" s="559"/>
      <c r="K36" s="567"/>
    </row>
    <row r="37" spans="1:13" x14ac:dyDescent="0.35">
      <c r="A37" s="566"/>
      <c r="B37" s="559"/>
      <c r="C37" s="559"/>
      <c r="D37" s="559"/>
      <c r="E37" s="559"/>
      <c r="F37" s="559"/>
      <c r="G37" s="559"/>
      <c r="H37" s="559"/>
      <c r="I37" s="559"/>
      <c r="J37" s="559"/>
      <c r="K37" s="567"/>
    </row>
    <row r="38" spans="1:13" ht="18.5" thickBot="1" x14ac:dyDescent="0.4">
      <c r="A38" s="566"/>
      <c r="B38" s="591" t="s">
        <v>1436</v>
      </c>
      <c r="C38" s="591"/>
      <c r="D38" s="591"/>
      <c r="E38" s="591"/>
      <c r="F38" s="591"/>
      <c r="G38" s="591"/>
      <c r="H38" s="591"/>
      <c r="I38" s="591"/>
      <c r="J38" s="591"/>
      <c r="K38" s="567"/>
    </row>
    <row r="39" spans="1:13" ht="16" thickBot="1" x14ac:dyDescent="0.4">
      <c r="A39" s="566"/>
      <c r="B39" s="559"/>
      <c r="C39" s="559"/>
      <c r="D39" s="561"/>
      <c r="E39" s="559"/>
      <c r="F39" s="559"/>
      <c r="G39" s="559"/>
      <c r="H39" s="559"/>
      <c r="I39" s="559"/>
      <c r="J39" s="559"/>
      <c r="K39" s="567"/>
      <c r="M39" s="562"/>
    </row>
    <row r="40" spans="1:13" ht="14.5" customHeight="1" x14ac:dyDescent="0.35">
      <c r="A40" s="566"/>
      <c r="B40" s="586" t="s">
        <v>1437</v>
      </c>
      <c r="C40" s="586"/>
      <c r="D40" s="586"/>
      <c r="E40" s="586"/>
      <c r="F40" s="586"/>
      <c r="G40" s="586"/>
      <c r="H40" s="586"/>
      <c r="I40" s="586"/>
      <c r="J40" s="586"/>
      <c r="K40" s="567"/>
    </row>
    <row r="41" spans="1:13" ht="15.5" x14ac:dyDescent="0.35">
      <c r="A41" s="566"/>
      <c r="B41" s="586" t="s">
        <v>1438</v>
      </c>
      <c r="C41" s="586"/>
      <c r="D41" s="586"/>
      <c r="E41" s="586"/>
      <c r="F41" s="586"/>
      <c r="G41" s="586"/>
      <c r="H41" s="586"/>
      <c r="I41" s="586"/>
      <c r="J41" s="586"/>
      <c r="K41" s="567"/>
    </row>
    <row r="42" spans="1:13" ht="30" customHeight="1" x14ac:dyDescent="0.35">
      <c r="A42" s="566"/>
      <c r="B42" s="587" t="s">
        <v>1439</v>
      </c>
      <c r="C42" s="587"/>
      <c r="D42" s="587"/>
      <c r="E42" s="587"/>
      <c r="F42" s="587"/>
      <c r="G42" s="587"/>
      <c r="H42" s="587"/>
      <c r="I42" s="587"/>
      <c r="J42" s="587"/>
      <c r="K42" s="567"/>
    </row>
    <row r="43" spans="1:13" ht="14.5" customHeight="1" x14ac:dyDescent="0.35">
      <c r="A43" s="566"/>
      <c r="B43" s="561"/>
      <c r="C43" s="561"/>
      <c r="D43" s="561"/>
      <c r="E43" s="561"/>
      <c r="F43" s="561"/>
      <c r="G43" s="561"/>
      <c r="H43" s="561"/>
      <c r="I43" s="561"/>
      <c r="J43" s="561"/>
      <c r="K43" s="567"/>
    </row>
    <row r="44" spans="1:13" ht="14.5" customHeight="1" x14ac:dyDescent="0.35">
      <c r="A44" s="568"/>
      <c r="B44" s="569"/>
      <c r="C44" s="569"/>
      <c r="D44" s="569"/>
      <c r="E44" s="569"/>
      <c r="F44" s="569"/>
      <c r="G44" s="569"/>
      <c r="H44" s="569"/>
      <c r="I44" s="569"/>
      <c r="J44" s="569"/>
      <c r="K44" s="570"/>
    </row>
    <row r="45" spans="1:13" ht="14.5" customHeight="1" x14ac:dyDescent="0.35">
      <c r="A45" s="529"/>
      <c r="B45" s="558"/>
      <c r="C45" s="558"/>
      <c r="D45" s="558"/>
      <c r="E45" s="558"/>
      <c r="F45" s="558"/>
      <c r="G45" s="558"/>
      <c r="H45" s="558"/>
      <c r="I45" s="558"/>
      <c r="J45" s="558"/>
      <c r="K45" s="529"/>
    </row>
    <row r="46" spans="1:13" x14ac:dyDescent="0.35">
      <c r="A46" s="529"/>
      <c r="B46" s="529"/>
      <c r="C46" s="529"/>
      <c r="D46" s="529"/>
      <c r="E46" s="529"/>
      <c r="F46" s="529"/>
      <c r="G46" s="529"/>
      <c r="H46" s="529"/>
      <c r="I46" s="529"/>
      <c r="J46" s="529"/>
      <c r="K46" s="529"/>
    </row>
    <row r="47" spans="1:13" x14ac:dyDescent="0.35">
      <c r="A47" s="529"/>
      <c r="B47" s="529"/>
      <c r="C47" s="529"/>
      <c r="D47" s="529"/>
      <c r="E47" s="529"/>
      <c r="F47" s="529"/>
      <c r="G47" s="529"/>
      <c r="H47" s="529"/>
      <c r="I47" s="529"/>
      <c r="J47" s="529"/>
      <c r="K47" s="529"/>
    </row>
    <row r="48" spans="1:13" x14ac:dyDescent="0.35">
      <c r="A48" s="529"/>
      <c r="B48" s="529"/>
      <c r="C48" s="529"/>
      <c r="D48" s="529"/>
      <c r="E48" s="529"/>
      <c r="F48" s="529"/>
      <c r="G48" s="529"/>
      <c r="H48" s="529"/>
      <c r="I48" s="529"/>
      <c r="J48" s="529"/>
      <c r="K48" s="529"/>
    </row>
    <row r="49" spans="1:11" x14ac:dyDescent="0.35">
      <c r="A49" s="529"/>
      <c r="B49" s="529"/>
      <c r="C49" s="529"/>
      <c r="D49" s="529"/>
      <c r="E49" s="529"/>
      <c r="F49" s="529"/>
      <c r="G49" s="529"/>
      <c r="H49" s="529"/>
      <c r="I49" s="529"/>
      <c r="J49" s="529"/>
      <c r="K49" s="529"/>
    </row>
    <row r="50" spans="1:11" x14ac:dyDescent="0.35">
      <c r="A50" s="528"/>
      <c r="B50" s="528"/>
      <c r="C50" s="528"/>
      <c r="D50" s="528"/>
      <c r="E50" s="528"/>
      <c r="F50" s="528"/>
      <c r="G50" s="528"/>
      <c r="H50" s="528"/>
      <c r="I50" s="528"/>
      <c r="J50" s="528"/>
    </row>
    <row r="51" spans="1:11" x14ac:dyDescent="0.35">
      <c r="A51" s="528"/>
      <c r="B51" s="528"/>
      <c r="C51" s="528"/>
      <c r="D51" s="528"/>
      <c r="E51" s="528"/>
      <c r="F51" s="528"/>
      <c r="G51" s="528"/>
      <c r="H51" s="528"/>
      <c r="I51" s="528"/>
      <c r="J51" s="528"/>
    </row>
    <row r="52" spans="1:11" x14ac:dyDescent="0.35">
      <c r="A52" s="528"/>
      <c r="B52" s="528"/>
      <c r="C52" s="528"/>
      <c r="D52" s="528"/>
      <c r="E52" s="528"/>
      <c r="F52" s="528"/>
      <c r="G52" s="528"/>
      <c r="H52" s="528"/>
      <c r="I52" s="528"/>
      <c r="J52" s="528"/>
    </row>
    <row r="53" spans="1:11" x14ac:dyDescent="0.35">
      <c r="A53" s="528"/>
      <c r="B53" s="528"/>
      <c r="C53" s="528"/>
      <c r="D53" s="528"/>
      <c r="E53" s="528"/>
      <c r="F53" s="528"/>
      <c r="G53" s="528"/>
      <c r="H53" s="528"/>
      <c r="I53" s="528"/>
      <c r="J53" s="528"/>
    </row>
    <row r="54" spans="1:11" x14ac:dyDescent="0.35">
      <c r="A54" s="528"/>
      <c r="B54" s="528"/>
      <c r="C54" s="528"/>
      <c r="D54" s="528"/>
      <c r="E54" s="528"/>
      <c r="F54" s="528"/>
      <c r="G54" s="528"/>
      <c r="H54" s="528"/>
      <c r="I54" s="528"/>
      <c r="J54" s="528"/>
    </row>
    <row r="55" spans="1:11" x14ac:dyDescent="0.35">
      <c r="A55" s="528"/>
      <c r="B55" s="528"/>
      <c r="C55" s="528"/>
      <c r="D55" s="528"/>
      <c r="E55" s="528"/>
      <c r="F55" s="528"/>
      <c r="G55" s="528"/>
      <c r="H55" s="528"/>
      <c r="I55" s="528"/>
      <c r="J55" s="528"/>
    </row>
    <row r="56" spans="1:11" x14ac:dyDescent="0.35">
      <c r="A56" s="528"/>
      <c r="B56" s="528"/>
      <c r="C56" s="528"/>
      <c r="D56" s="528"/>
      <c r="E56" s="528"/>
      <c r="F56" s="528"/>
      <c r="G56" s="528"/>
      <c r="H56" s="528"/>
      <c r="I56" s="528"/>
      <c r="J56" s="528"/>
    </row>
    <row r="57" spans="1:11" x14ac:dyDescent="0.35">
      <c r="A57" s="528"/>
      <c r="B57" s="528"/>
      <c r="C57" s="528"/>
      <c r="D57" s="528"/>
      <c r="E57" s="528"/>
      <c r="F57" s="528"/>
      <c r="G57" s="528"/>
      <c r="H57" s="528"/>
      <c r="I57" s="528"/>
      <c r="J57" s="528"/>
    </row>
    <row r="58" spans="1:11" x14ac:dyDescent="0.35">
      <c r="A58" s="528"/>
      <c r="B58" s="528"/>
      <c r="C58" s="528"/>
      <c r="D58" s="528"/>
      <c r="E58" s="528"/>
      <c r="F58" s="528"/>
      <c r="G58" s="528"/>
      <c r="H58" s="528"/>
      <c r="I58" s="528"/>
      <c r="J58" s="528"/>
    </row>
    <row r="59" spans="1:11" x14ac:dyDescent="0.35">
      <c r="A59" s="528"/>
      <c r="B59" s="528"/>
      <c r="C59" s="528"/>
      <c r="D59" s="528"/>
      <c r="E59" s="528"/>
      <c r="F59" s="528"/>
      <c r="G59" s="528"/>
      <c r="H59" s="528"/>
      <c r="I59" s="528"/>
      <c r="J59" s="528"/>
    </row>
    <row r="60" spans="1:11" x14ac:dyDescent="0.35">
      <c r="A60" s="528"/>
      <c r="B60" s="528"/>
      <c r="C60" s="528"/>
      <c r="D60" s="528"/>
      <c r="E60" s="528"/>
      <c r="F60" s="528"/>
      <c r="G60" s="528"/>
      <c r="H60" s="528"/>
      <c r="I60" s="528"/>
      <c r="J60" s="528"/>
    </row>
    <row r="61" spans="1:11" x14ac:dyDescent="0.35">
      <c r="A61" s="528"/>
      <c r="B61" s="528"/>
      <c r="C61" s="528"/>
      <c r="D61" s="528"/>
      <c r="E61" s="528"/>
      <c r="F61" s="528"/>
      <c r="G61" s="528"/>
      <c r="H61" s="528"/>
      <c r="I61" s="528"/>
      <c r="J61" s="528"/>
    </row>
    <row r="62" spans="1:11" x14ac:dyDescent="0.35">
      <c r="A62" s="528"/>
      <c r="B62" s="528"/>
      <c r="C62" s="528"/>
      <c r="D62" s="528"/>
      <c r="E62" s="528"/>
      <c r="F62" s="528"/>
      <c r="G62" s="528"/>
      <c r="H62" s="528"/>
      <c r="I62" s="528"/>
      <c r="J62" s="528"/>
    </row>
    <row r="63" spans="1:11" x14ac:dyDescent="0.35">
      <c r="A63" s="528"/>
      <c r="B63" s="528"/>
      <c r="C63" s="528"/>
      <c r="D63" s="528"/>
      <c r="E63" s="528"/>
      <c r="F63" s="528"/>
      <c r="G63" s="528"/>
      <c r="H63" s="528"/>
      <c r="I63" s="528"/>
      <c r="J63" s="528"/>
    </row>
    <row r="64" spans="1:11" x14ac:dyDescent="0.35">
      <c r="A64" s="528"/>
      <c r="B64" s="528"/>
      <c r="C64" s="528"/>
      <c r="D64" s="528"/>
      <c r="E64" s="528"/>
      <c r="F64" s="528"/>
      <c r="G64" s="528"/>
      <c r="H64" s="528"/>
      <c r="I64" s="528"/>
      <c r="J64" s="528"/>
    </row>
    <row r="65" spans="1:10" x14ac:dyDescent="0.35">
      <c r="A65" s="528"/>
      <c r="B65" s="528"/>
      <c r="C65" s="528"/>
      <c r="D65" s="528"/>
      <c r="E65" s="528"/>
      <c r="F65" s="528"/>
      <c r="G65" s="528"/>
      <c r="H65" s="528"/>
      <c r="I65" s="528"/>
      <c r="J65" s="528"/>
    </row>
    <row r="66" spans="1:10" x14ac:dyDescent="0.35">
      <c r="A66" s="528"/>
      <c r="B66" s="528"/>
      <c r="C66" s="528"/>
      <c r="D66" s="528"/>
      <c r="E66" s="528"/>
      <c r="F66" s="528"/>
      <c r="G66" s="528"/>
      <c r="H66" s="528"/>
      <c r="I66" s="528"/>
      <c r="J66" s="528"/>
    </row>
    <row r="67" spans="1:10" x14ac:dyDescent="0.35">
      <c r="A67" s="528"/>
      <c r="B67" s="528"/>
      <c r="C67" s="528"/>
      <c r="D67" s="528"/>
      <c r="E67" s="528"/>
      <c r="F67" s="528"/>
      <c r="G67" s="528"/>
      <c r="H67" s="528"/>
      <c r="I67" s="528"/>
      <c r="J67" s="528"/>
    </row>
    <row r="68" spans="1:10" x14ac:dyDescent="0.35">
      <c r="A68" s="528"/>
      <c r="B68" s="528"/>
      <c r="C68" s="528"/>
      <c r="D68" s="528"/>
      <c r="E68" s="528"/>
      <c r="F68" s="528"/>
      <c r="G68" s="528"/>
      <c r="H68" s="528"/>
      <c r="I68" s="528"/>
      <c r="J68" s="528"/>
    </row>
    <row r="69" spans="1:10" x14ac:dyDescent="0.35">
      <c r="A69" s="528"/>
      <c r="B69" s="528"/>
      <c r="C69" s="528"/>
      <c r="D69" s="528"/>
      <c r="E69" s="528"/>
      <c r="F69" s="528"/>
      <c r="G69" s="528"/>
      <c r="H69" s="528"/>
      <c r="I69" s="528"/>
      <c r="J69" s="528"/>
    </row>
    <row r="70" spans="1:10" x14ac:dyDescent="0.35">
      <c r="A70" s="528"/>
      <c r="B70" s="528"/>
      <c r="C70" s="528"/>
      <c r="D70" s="528"/>
      <c r="E70" s="528"/>
      <c r="F70" s="528"/>
      <c r="G70" s="528"/>
      <c r="H70" s="528"/>
      <c r="I70" s="528"/>
      <c r="J70" s="528"/>
    </row>
    <row r="71" spans="1:10" x14ac:dyDescent="0.35">
      <c r="A71" s="528"/>
      <c r="B71" s="528"/>
      <c r="C71" s="528"/>
      <c r="D71" s="528"/>
      <c r="E71" s="528"/>
      <c r="F71" s="528"/>
      <c r="G71" s="528"/>
      <c r="H71" s="528"/>
      <c r="I71" s="528"/>
      <c r="J71" s="528"/>
    </row>
    <row r="72" spans="1:10" x14ac:dyDescent="0.35">
      <c r="A72" s="528"/>
      <c r="B72" s="528"/>
      <c r="C72" s="528"/>
      <c r="D72" s="528"/>
      <c r="E72" s="528"/>
      <c r="F72" s="528"/>
      <c r="G72" s="528"/>
      <c r="H72" s="528"/>
      <c r="I72" s="528"/>
      <c r="J72" s="528"/>
    </row>
    <row r="73" spans="1:10" x14ac:dyDescent="0.35">
      <c r="A73" s="528"/>
      <c r="B73" s="528"/>
      <c r="C73" s="528"/>
      <c r="D73" s="528"/>
      <c r="E73" s="528"/>
      <c r="F73" s="528"/>
      <c r="G73" s="528"/>
      <c r="H73" s="528"/>
      <c r="I73" s="528"/>
      <c r="J73" s="528"/>
    </row>
    <row r="74" spans="1:10" x14ac:dyDescent="0.35">
      <c r="A74" s="528"/>
      <c r="B74" s="528"/>
      <c r="C74" s="528"/>
      <c r="D74" s="528"/>
      <c r="E74" s="528"/>
      <c r="F74" s="528"/>
      <c r="G74" s="528"/>
      <c r="H74" s="528"/>
      <c r="I74" s="528"/>
      <c r="J74" s="528"/>
    </row>
    <row r="75" spans="1:10" x14ac:dyDescent="0.35">
      <c r="A75" s="528"/>
      <c r="B75" s="528"/>
      <c r="C75" s="528"/>
      <c r="D75" s="528"/>
      <c r="E75" s="528"/>
      <c r="F75" s="528"/>
      <c r="G75" s="528"/>
      <c r="H75" s="528"/>
      <c r="I75" s="528"/>
      <c r="J75" s="528"/>
    </row>
    <row r="76" spans="1:10" x14ac:dyDescent="0.35">
      <c r="A76" s="528"/>
      <c r="B76" s="528"/>
      <c r="C76" s="528"/>
      <c r="D76" s="528"/>
      <c r="E76" s="528"/>
      <c r="F76" s="528"/>
      <c r="G76" s="528"/>
      <c r="H76" s="528"/>
      <c r="I76" s="528"/>
      <c r="J76" s="528"/>
    </row>
    <row r="77" spans="1:10" x14ac:dyDescent="0.35">
      <c r="A77" s="528"/>
      <c r="B77" s="528"/>
      <c r="C77" s="528"/>
      <c r="D77" s="528"/>
      <c r="E77" s="528"/>
      <c r="F77" s="528"/>
      <c r="G77" s="528"/>
      <c r="H77" s="528"/>
      <c r="I77" s="528"/>
      <c r="J77" s="528"/>
    </row>
    <row r="78" spans="1:10" x14ac:dyDescent="0.35">
      <c r="A78" s="528"/>
      <c r="B78" s="528"/>
      <c r="C78" s="528"/>
      <c r="D78" s="528"/>
      <c r="E78" s="528"/>
      <c r="F78" s="528"/>
      <c r="G78" s="528"/>
      <c r="H78" s="528"/>
      <c r="I78" s="528"/>
      <c r="J78" s="528"/>
    </row>
    <row r="79" spans="1:10" x14ac:dyDescent="0.35">
      <c r="A79" s="528"/>
      <c r="B79" s="528"/>
      <c r="C79" s="528"/>
      <c r="D79" s="528"/>
      <c r="E79" s="528"/>
      <c r="F79" s="528"/>
      <c r="G79" s="528"/>
      <c r="H79" s="528"/>
      <c r="I79" s="528"/>
      <c r="J79" s="528"/>
    </row>
    <row r="80" spans="1:10" x14ac:dyDescent="0.35">
      <c r="A80" s="528"/>
      <c r="B80" s="528"/>
      <c r="C80" s="528"/>
      <c r="D80" s="528"/>
      <c r="E80" s="528"/>
      <c r="F80" s="528"/>
      <c r="G80" s="528"/>
      <c r="H80" s="528"/>
      <c r="I80" s="528"/>
      <c r="J80" s="528"/>
    </row>
    <row r="81" spans="1:10" x14ac:dyDescent="0.35">
      <c r="A81" s="528"/>
      <c r="B81" s="528"/>
      <c r="C81" s="528"/>
      <c r="D81" s="528"/>
      <c r="E81" s="528"/>
      <c r="F81" s="528"/>
      <c r="G81" s="528"/>
      <c r="H81" s="528"/>
      <c r="I81" s="528"/>
      <c r="J81" s="528"/>
    </row>
    <row r="82" spans="1:10" x14ac:dyDescent="0.35">
      <c r="A82" s="528"/>
      <c r="B82" s="528"/>
      <c r="C82" s="528"/>
      <c r="D82" s="528"/>
      <c r="E82" s="528"/>
      <c r="F82" s="528"/>
      <c r="G82" s="528"/>
      <c r="H82" s="528"/>
      <c r="I82" s="528"/>
      <c r="J82" s="528"/>
    </row>
    <row r="83" spans="1:10" x14ac:dyDescent="0.35">
      <c r="A83" s="528"/>
      <c r="B83" s="528"/>
      <c r="C83" s="528"/>
      <c r="D83" s="528"/>
      <c r="E83" s="528"/>
      <c r="F83" s="528"/>
      <c r="G83" s="528"/>
      <c r="H83" s="528"/>
      <c r="I83" s="528"/>
      <c r="J83" s="528"/>
    </row>
    <row r="84" spans="1:10" x14ac:dyDescent="0.35">
      <c r="A84" s="528"/>
      <c r="B84" s="528"/>
      <c r="C84" s="528"/>
      <c r="D84" s="528"/>
      <c r="E84" s="528"/>
      <c r="F84" s="528"/>
      <c r="G84" s="528"/>
      <c r="H84" s="528"/>
      <c r="I84" s="528"/>
      <c r="J84" s="528"/>
    </row>
    <row r="85" spans="1:10" x14ac:dyDescent="0.35">
      <c r="A85" s="528"/>
      <c r="B85" s="528"/>
      <c r="C85" s="528"/>
      <c r="D85" s="528"/>
      <c r="E85" s="528"/>
      <c r="F85" s="528"/>
      <c r="G85" s="528"/>
      <c r="H85" s="528"/>
      <c r="I85" s="528"/>
      <c r="J85" s="528"/>
    </row>
    <row r="86" spans="1:10" x14ac:dyDescent="0.35">
      <c r="A86" s="528"/>
      <c r="B86" s="528"/>
      <c r="C86" s="528"/>
      <c r="D86" s="528"/>
      <c r="E86" s="528"/>
      <c r="F86" s="528"/>
      <c r="G86" s="528"/>
      <c r="H86" s="528"/>
      <c r="I86" s="528"/>
      <c r="J86" s="528"/>
    </row>
    <row r="87" spans="1:10" x14ac:dyDescent="0.35">
      <c r="A87" s="528"/>
      <c r="B87" s="528"/>
      <c r="C87" s="528"/>
      <c r="D87" s="528"/>
      <c r="E87" s="528"/>
      <c r="F87" s="528"/>
      <c r="G87" s="528"/>
      <c r="H87" s="528"/>
      <c r="I87" s="528"/>
      <c r="J87" s="528"/>
    </row>
    <row r="88" spans="1:10" x14ac:dyDescent="0.35">
      <c r="A88" s="528"/>
      <c r="B88" s="528"/>
      <c r="C88" s="528"/>
      <c r="D88" s="528"/>
      <c r="E88" s="528"/>
      <c r="F88" s="528"/>
      <c r="G88" s="528"/>
      <c r="H88" s="528"/>
      <c r="I88" s="528"/>
      <c r="J88" s="528"/>
    </row>
    <row r="89" spans="1:10" x14ac:dyDescent="0.35">
      <c r="A89" s="528"/>
      <c r="B89" s="528"/>
      <c r="C89" s="528"/>
      <c r="D89" s="528"/>
      <c r="E89" s="528"/>
      <c r="F89" s="528"/>
      <c r="G89" s="528"/>
      <c r="H89" s="528"/>
      <c r="I89" s="528"/>
      <c r="J89" s="528"/>
    </row>
    <row r="90" spans="1:10" x14ac:dyDescent="0.35">
      <c r="A90" s="528"/>
      <c r="B90" s="528"/>
      <c r="C90" s="528"/>
      <c r="D90" s="528"/>
      <c r="E90" s="528"/>
      <c r="F90" s="528"/>
      <c r="G90" s="528"/>
      <c r="H90" s="528"/>
      <c r="I90" s="528"/>
      <c r="J90" s="528"/>
    </row>
    <row r="91" spans="1:10" x14ac:dyDescent="0.35">
      <c r="A91" s="528"/>
      <c r="B91" s="528"/>
      <c r="C91" s="528"/>
      <c r="D91" s="528"/>
      <c r="E91" s="528"/>
      <c r="F91" s="528"/>
      <c r="G91" s="528"/>
      <c r="H91" s="528"/>
      <c r="I91" s="528"/>
      <c r="J91" s="528"/>
    </row>
    <row r="92" spans="1:10" x14ac:dyDescent="0.35">
      <c r="A92" s="528"/>
      <c r="B92" s="528"/>
      <c r="C92" s="528"/>
      <c r="D92" s="528"/>
      <c r="E92" s="528"/>
      <c r="F92" s="528"/>
      <c r="G92" s="528"/>
      <c r="H92" s="528"/>
      <c r="I92" s="528"/>
      <c r="J92" s="528"/>
    </row>
    <row r="93" spans="1:10" x14ac:dyDescent="0.35">
      <c r="A93" s="528"/>
      <c r="B93" s="528"/>
      <c r="C93" s="528"/>
      <c r="D93" s="528"/>
      <c r="E93" s="528"/>
      <c r="F93" s="528"/>
      <c r="G93" s="528"/>
      <c r="H93" s="528"/>
      <c r="I93" s="528"/>
      <c r="J93" s="528"/>
    </row>
    <row r="94" spans="1:10" x14ac:dyDescent="0.35">
      <c r="A94" s="528"/>
      <c r="B94" s="528"/>
      <c r="C94" s="528"/>
      <c r="D94" s="528"/>
      <c r="E94" s="528"/>
      <c r="F94" s="528"/>
      <c r="G94" s="528"/>
      <c r="H94" s="528"/>
      <c r="I94" s="528"/>
      <c r="J94" s="528"/>
    </row>
    <row r="95" spans="1:10" x14ac:dyDescent="0.35">
      <c r="A95" s="528"/>
      <c r="B95" s="528"/>
      <c r="C95" s="528"/>
      <c r="D95" s="528"/>
      <c r="E95" s="528"/>
      <c r="F95" s="528"/>
      <c r="G95" s="528"/>
      <c r="H95" s="528"/>
      <c r="I95" s="528"/>
      <c r="J95" s="528"/>
    </row>
    <row r="96" spans="1:10" x14ac:dyDescent="0.35">
      <c r="A96" s="528"/>
      <c r="B96" s="528"/>
      <c r="C96" s="528"/>
      <c r="D96" s="528"/>
      <c r="E96" s="528"/>
      <c r="F96" s="528"/>
      <c r="G96" s="528"/>
      <c r="H96" s="528"/>
      <c r="I96" s="528"/>
      <c r="J96" s="528"/>
    </row>
    <row r="97" spans="1:10" x14ac:dyDescent="0.35">
      <c r="A97" s="528"/>
      <c r="B97" s="528"/>
      <c r="C97" s="528"/>
      <c r="D97" s="528"/>
      <c r="E97" s="528"/>
      <c r="F97" s="528"/>
      <c r="G97" s="528"/>
      <c r="H97" s="528"/>
      <c r="I97" s="528"/>
      <c r="J97" s="528"/>
    </row>
    <row r="98" spans="1:10" x14ac:dyDescent="0.35">
      <c r="A98" s="528"/>
      <c r="B98" s="528"/>
      <c r="C98" s="528"/>
      <c r="D98" s="528"/>
      <c r="E98" s="528"/>
      <c r="F98" s="528"/>
      <c r="G98" s="528"/>
      <c r="H98" s="528"/>
      <c r="I98" s="528"/>
      <c r="J98" s="528"/>
    </row>
    <row r="123" spans="1:1" x14ac:dyDescent="0.35">
      <c r="A123" s="23"/>
    </row>
  </sheetData>
  <mergeCells count="8">
    <mergeCell ref="B41:J41"/>
    <mergeCell ref="B42:J42"/>
    <mergeCell ref="B7:J7"/>
    <mergeCell ref="B10:J13"/>
    <mergeCell ref="B15:J16"/>
    <mergeCell ref="B18:J23"/>
    <mergeCell ref="B38:J38"/>
    <mergeCell ref="B40:J40"/>
  </mergeCells>
  <hyperlinks>
    <hyperlink ref="B42:J42" r:id="rId1" display="https://www.montgomerycollege.edu/offices/institutional-research-and-effectiveness/reports-and-resources.html" xr:uid="{E70FF156-A533-4376-86AA-FF9607639898}"/>
  </hyperlinks>
  <printOptions horizontalCentered="1"/>
  <pageMargins left="0.7" right="0.7" top="0.75" bottom="0.75" header="0.3" footer="0.3"/>
  <pageSetup scale="94"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7:J21"/>
  <sheetViews>
    <sheetView view="pageLayout" topLeftCell="A4" zoomScale="75" zoomScaleNormal="100" zoomScalePageLayoutView="75" workbookViewId="0">
      <selection activeCell="B7" sqref="B7:G7"/>
    </sheetView>
  </sheetViews>
  <sheetFormatPr defaultColWidth="9.1796875" defaultRowHeight="14.5" x14ac:dyDescent="0.35"/>
  <cols>
    <col min="1" max="1" width="9.1796875" style="3"/>
    <col min="2" max="2" width="10.453125" style="8" customWidth="1"/>
    <col min="3" max="7" width="9.1796875" style="8"/>
    <col min="8" max="8" width="9.1796875" style="3"/>
    <col min="9" max="16384" width="9.1796875" style="4"/>
  </cols>
  <sheetData>
    <row r="7" spans="2:10" ht="25.5" customHeight="1" x14ac:dyDescent="0.35">
      <c r="B7" s="602" t="s">
        <v>220</v>
      </c>
      <c r="C7" s="602"/>
      <c r="D7" s="602"/>
      <c r="E7" s="602"/>
      <c r="F7" s="602"/>
      <c r="G7" s="602"/>
    </row>
    <row r="10" spans="2:10" ht="70.5" customHeight="1" x14ac:dyDescent="0.35">
      <c r="B10" s="603" t="s">
        <v>1363</v>
      </c>
      <c r="C10" s="603"/>
      <c r="D10" s="603"/>
      <c r="E10" s="603"/>
      <c r="F10" s="603"/>
      <c r="G10" s="603"/>
    </row>
    <row r="11" spans="2:10" x14ac:dyDescent="0.35">
      <c r="B11" s="15"/>
      <c r="C11" s="15"/>
      <c r="D11" s="15"/>
      <c r="E11" s="15"/>
      <c r="F11" s="15"/>
      <c r="G11" s="15"/>
      <c r="J11" s="6"/>
    </row>
    <row r="12" spans="2:10" ht="21" x14ac:dyDescent="0.5">
      <c r="B12" s="620"/>
      <c r="C12" s="620"/>
      <c r="D12" s="620"/>
      <c r="E12" s="620"/>
      <c r="F12" s="620"/>
      <c r="G12" s="620"/>
      <c r="J12" s="6"/>
    </row>
    <row r="16" spans="2:10" ht="63.5" customHeight="1" x14ac:dyDescent="0.35">
      <c r="B16" s="79" t="s">
        <v>96</v>
      </c>
      <c r="C16" s="606" t="s">
        <v>1256</v>
      </c>
      <c r="D16" s="606"/>
      <c r="E16" s="606"/>
      <c r="F16" s="606"/>
      <c r="G16" s="606"/>
    </row>
    <row r="17" spans="1:8" ht="15" customHeight="1" x14ac:dyDescent="0.35">
      <c r="B17" s="16"/>
    </row>
    <row r="19" spans="1:8" x14ac:dyDescent="0.35">
      <c r="A19" s="619"/>
      <c r="B19" s="619"/>
      <c r="C19" s="619"/>
      <c r="D19" s="619"/>
      <c r="E19" s="619"/>
      <c r="F19" s="619"/>
      <c r="G19" s="619"/>
      <c r="H19" s="619"/>
    </row>
    <row r="21" spans="1:8" x14ac:dyDescent="0.35">
      <c r="A21" s="619"/>
      <c r="B21" s="619"/>
      <c r="C21" s="619"/>
      <c r="D21" s="619"/>
      <c r="E21" s="619"/>
      <c r="F21" s="619"/>
      <c r="G21" s="619"/>
      <c r="H21" s="619"/>
    </row>
  </sheetData>
  <mergeCells count="6">
    <mergeCell ref="A21:H21"/>
    <mergeCell ref="B7:G7"/>
    <mergeCell ref="B10:G10"/>
    <mergeCell ref="B12:G12"/>
    <mergeCell ref="A19:H19"/>
    <mergeCell ref="C16:G16"/>
  </mergeCells>
  <printOptions horizontalCentered="1"/>
  <pageMargins left="0.7" right="0.7" top="0.75" bottom="0.75" header="0.3" footer="0.3"/>
  <pageSetup orientation="portrait" r:id="rId1"/>
  <headerFooter>
    <oddFooter>&amp;L&amp;"Roboto,Bold"&amp;9Resource Planning Toolkit Updated May, 2020&amp;C&amp;"Roboto,Regular"&amp;9Page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D99"/>
  <sheetViews>
    <sheetView zoomScale="75" zoomScaleNormal="75" workbookViewId="0">
      <pane ySplit="4" topLeftCell="A5" activePane="bottomLeft" state="frozen"/>
      <selection pane="bottomLeft" sqref="A1:AC1"/>
    </sheetView>
  </sheetViews>
  <sheetFormatPr defaultColWidth="9.1796875" defaultRowHeight="14.5" x14ac:dyDescent="0.35"/>
  <cols>
    <col min="1" max="1" width="9.54296875" style="124" bestFit="1" customWidth="1"/>
    <col min="2" max="2" width="6.90625" style="122" bestFit="1" customWidth="1"/>
    <col min="3" max="3" width="7.54296875" style="122" customWidth="1"/>
    <col min="4" max="4" width="9.1796875" style="122" customWidth="1"/>
    <col min="5" max="5" width="10" style="122" customWidth="1"/>
    <col min="6" max="6" width="1.26953125" style="122" customWidth="1"/>
    <col min="7" max="7" width="9.54296875" style="123" bestFit="1" customWidth="1"/>
    <col min="8" max="8" width="8.1796875" style="508" customWidth="1"/>
    <col min="9" max="9" width="9" style="508" bestFit="1" customWidth="1"/>
    <col min="10" max="10" width="9.54296875" style="508" customWidth="1"/>
    <col min="11" max="11" width="9.453125" style="508" customWidth="1"/>
    <col min="12" max="12" width="1.1796875" style="27" customWidth="1"/>
    <col min="13" max="13" width="9.54296875" style="123" bestFit="1" customWidth="1"/>
    <col min="14" max="14" width="7.81640625" style="27" customWidth="1"/>
    <col min="15" max="15" width="7" style="27" bestFit="1" customWidth="1"/>
    <col min="16" max="17" width="9.1796875" style="27" customWidth="1"/>
    <col min="18" max="18" width="1.1796875" style="27" customWidth="1"/>
    <col min="19" max="19" width="9.54296875" style="123" bestFit="1" customWidth="1"/>
    <col min="20" max="20" width="8.1796875" style="27" customWidth="1"/>
    <col min="21" max="21" width="7" style="27" bestFit="1" customWidth="1"/>
    <col min="22" max="22" width="8.81640625" style="27" customWidth="1"/>
    <col min="23" max="23" width="9.36328125" style="27" bestFit="1" customWidth="1"/>
    <col min="24" max="24" width="1" style="27" customWidth="1"/>
    <col min="25" max="25" width="9.54296875" style="123" bestFit="1" customWidth="1"/>
    <col min="26" max="26" width="8.1796875" style="27" customWidth="1"/>
    <col min="27" max="27" width="6.81640625" style="27" customWidth="1"/>
    <col min="28" max="28" width="9.26953125" style="27" customWidth="1"/>
    <col min="29" max="29" width="10.1796875" style="27" customWidth="1"/>
    <col min="30" max="30" width="3.453125" style="27" customWidth="1"/>
    <col min="31" max="16384" width="9.1796875" style="27"/>
  </cols>
  <sheetData>
    <row r="1" spans="1:30" ht="30" customHeight="1" thickBot="1" x14ac:dyDescent="0.4">
      <c r="A1" s="636" t="s">
        <v>1391</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108"/>
    </row>
    <row r="2" spans="1:30" s="29" customFormat="1" ht="19.5" customHeight="1" thickBot="1" x14ac:dyDescent="0.4">
      <c r="A2" s="637" t="s">
        <v>1399</v>
      </c>
      <c r="B2" s="637"/>
      <c r="C2" s="637"/>
      <c r="D2" s="637"/>
      <c r="E2" s="637"/>
      <c r="F2" s="110"/>
      <c r="G2" s="638" t="s">
        <v>1400</v>
      </c>
      <c r="H2" s="639"/>
      <c r="I2" s="639"/>
      <c r="J2" s="639"/>
      <c r="K2" s="640"/>
      <c r="L2" s="111"/>
      <c r="M2" s="641" t="s">
        <v>1401</v>
      </c>
      <c r="N2" s="642"/>
      <c r="O2" s="642"/>
      <c r="P2" s="642"/>
      <c r="Q2" s="643"/>
      <c r="R2" s="112"/>
      <c r="S2" s="644" t="s">
        <v>1402</v>
      </c>
      <c r="T2" s="645"/>
      <c r="U2" s="645"/>
      <c r="V2" s="645"/>
      <c r="W2" s="646"/>
      <c r="X2" s="113"/>
      <c r="Y2" s="647" t="s">
        <v>1403</v>
      </c>
      <c r="Z2" s="648"/>
      <c r="AA2" s="648"/>
      <c r="AB2" s="648"/>
      <c r="AC2" s="649"/>
      <c r="AD2" s="109"/>
    </row>
    <row r="3" spans="1:30" s="116" customFormat="1" ht="27" customHeight="1" thickBot="1" x14ac:dyDescent="0.4">
      <c r="A3" s="492" t="s">
        <v>1394</v>
      </c>
      <c r="B3" s="493" t="s">
        <v>1395</v>
      </c>
      <c r="C3" s="493" t="s">
        <v>1396</v>
      </c>
      <c r="D3" s="493" t="s">
        <v>1397</v>
      </c>
      <c r="E3" s="494" t="s">
        <v>1398</v>
      </c>
      <c r="F3" s="115"/>
      <c r="G3" s="495" t="s">
        <v>1394</v>
      </c>
      <c r="H3" s="496" t="s">
        <v>1395</v>
      </c>
      <c r="I3" s="496" t="s">
        <v>1396</v>
      </c>
      <c r="J3" s="496" t="s">
        <v>1397</v>
      </c>
      <c r="K3" s="497" t="s">
        <v>1398</v>
      </c>
      <c r="L3" s="115"/>
      <c r="M3" s="498" t="s">
        <v>1394</v>
      </c>
      <c r="N3" s="499" t="s">
        <v>1395</v>
      </c>
      <c r="O3" s="499" t="s">
        <v>1396</v>
      </c>
      <c r="P3" s="499" t="s">
        <v>1397</v>
      </c>
      <c r="Q3" s="500" t="s">
        <v>1398</v>
      </c>
      <c r="R3" s="115"/>
      <c r="S3" s="501" t="s">
        <v>1394</v>
      </c>
      <c r="T3" s="502" t="s">
        <v>1395</v>
      </c>
      <c r="U3" s="502" t="s">
        <v>1396</v>
      </c>
      <c r="V3" s="502" t="s">
        <v>1397</v>
      </c>
      <c r="W3" s="503" t="s">
        <v>1398</v>
      </c>
      <c r="X3" s="115"/>
      <c r="Y3" s="504" t="s">
        <v>1394</v>
      </c>
      <c r="Z3" s="505" t="s">
        <v>1395</v>
      </c>
      <c r="AA3" s="505" t="s">
        <v>1396</v>
      </c>
      <c r="AB3" s="505" t="s">
        <v>1397</v>
      </c>
      <c r="AC3" s="506" t="s">
        <v>1398</v>
      </c>
      <c r="AD3" s="114"/>
    </row>
    <row r="4" spans="1:30" s="78" customFormat="1" ht="3.75" customHeight="1" x14ac:dyDescent="0.35">
      <c r="A4" s="117"/>
      <c r="B4" s="118"/>
      <c r="C4" s="117"/>
      <c r="D4" s="117"/>
      <c r="E4" s="119"/>
      <c r="F4" s="120"/>
      <c r="G4" s="121"/>
      <c r="H4" s="118"/>
      <c r="I4" s="117"/>
      <c r="J4" s="117"/>
      <c r="K4" s="119"/>
      <c r="L4" s="120"/>
      <c r="M4" s="121"/>
      <c r="N4" s="118"/>
      <c r="O4" s="117"/>
      <c r="P4" s="117"/>
      <c r="Q4" s="119"/>
      <c r="R4" s="120"/>
      <c r="S4" s="121"/>
      <c r="T4" s="118"/>
      <c r="U4" s="117"/>
      <c r="V4" s="117"/>
      <c r="W4" s="119"/>
      <c r="X4" s="120"/>
      <c r="Y4" s="121"/>
      <c r="Z4" s="118"/>
      <c r="AA4" s="117"/>
      <c r="AB4" s="117"/>
      <c r="AC4" s="119"/>
      <c r="AD4" s="87"/>
    </row>
    <row r="5" spans="1:30" x14ac:dyDescent="0.35">
      <c r="A5" s="510" t="s">
        <v>0</v>
      </c>
      <c r="B5" s="473">
        <v>103</v>
      </c>
      <c r="C5" s="473">
        <v>93</v>
      </c>
      <c r="D5" s="473">
        <v>10</v>
      </c>
      <c r="E5" s="511">
        <v>0.90291262135922301</v>
      </c>
      <c r="F5" s="106"/>
      <c r="G5" s="510" t="s">
        <v>0</v>
      </c>
      <c r="H5" s="141">
        <v>33</v>
      </c>
      <c r="I5" s="141">
        <v>27</v>
      </c>
      <c r="J5" s="141">
        <v>6</v>
      </c>
      <c r="K5" s="513">
        <v>0.81818181818181801</v>
      </c>
      <c r="L5" s="106"/>
      <c r="M5" s="510" t="s">
        <v>0</v>
      </c>
      <c r="N5" s="105">
        <v>44</v>
      </c>
      <c r="O5" s="105">
        <v>41</v>
      </c>
      <c r="P5" s="105">
        <v>3</v>
      </c>
      <c r="Q5" s="491">
        <v>0.93181818181818199</v>
      </c>
      <c r="R5" s="106"/>
      <c r="S5" s="510" t="s">
        <v>0</v>
      </c>
      <c r="T5" s="105">
        <v>16</v>
      </c>
      <c r="U5" s="105">
        <v>15</v>
      </c>
      <c r="V5" s="105">
        <v>1</v>
      </c>
      <c r="W5" s="491">
        <v>0.9375</v>
      </c>
      <c r="X5" s="105"/>
      <c r="Y5" s="510" t="s">
        <v>0</v>
      </c>
      <c r="Z5" s="105">
        <v>10</v>
      </c>
      <c r="AA5" s="105">
        <v>10</v>
      </c>
      <c r="AB5" s="105"/>
      <c r="AC5" s="491">
        <v>1</v>
      </c>
    </row>
    <row r="6" spans="1:30" x14ac:dyDescent="0.35">
      <c r="A6" s="510" t="s">
        <v>205</v>
      </c>
      <c r="B6" s="473">
        <v>4</v>
      </c>
      <c r="C6" s="473"/>
      <c r="D6" s="473">
        <v>4</v>
      </c>
      <c r="E6" s="511">
        <v>0</v>
      </c>
      <c r="F6" s="106"/>
      <c r="G6" s="510" t="s">
        <v>205</v>
      </c>
      <c r="H6" s="141"/>
      <c r="I6" s="141"/>
      <c r="J6" s="141"/>
      <c r="K6" s="513">
        <v>0</v>
      </c>
      <c r="L6" s="106"/>
      <c r="M6" s="510" t="s">
        <v>205</v>
      </c>
      <c r="N6" s="105"/>
      <c r="O6" s="105"/>
      <c r="P6" s="105"/>
      <c r="Q6" s="491">
        <v>0</v>
      </c>
      <c r="R6" s="106"/>
      <c r="S6" s="510" t="s">
        <v>205</v>
      </c>
      <c r="T6" s="105">
        <v>4</v>
      </c>
      <c r="U6" s="105"/>
      <c r="V6" s="105">
        <v>4</v>
      </c>
      <c r="W6" s="491">
        <v>0</v>
      </c>
      <c r="X6" s="105"/>
      <c r="Y6" s="510" t="s">
        <v>205</v>
      </c>
      <c r="Z6" s="105"/>
      <c r="AA6" s="105"/>
      <c r="AB6" s="105"/>
      <c r="AC6" s="491">
        <v>0</v>
      </c>
    </row>
    <row r="7" spans="1:30" x14ac:dyDescent="0.35">
      <c r="A7" s="510" t="s">
        <v>1</v>
      </c>
      <c r="B7" s="473">
        <v>71</v>
      </c>
      <c r="C7" s="473">
        <v>66</v>
      </c>
      <c r="D7" s="473">
        <v>5</v>
      </c>
      <c r="E7" s="511">
        <v>0.92957746478873204</v>
      </c>
      <c r="F7" s="106"/>
      <c r="G7" s="510" t="s">
        <v>1</v>
      </c>
      <c r="H7" s="141">
        <v>13</v>
      </c>
      <c r="I7" s="141">
        <v>12</v>
      </c>
      <c r="J7" s="141">
        <v>1</v>
      </c>
      <c r="K7" s="513">
        <v>0.92307692307692302</v>
      </c>
      <c r="L7" s="106"/>
      <c r="M7" s="510" t="s">
        <v>1</v>
      </c>
      <c r="N7" s="105">
        <v>35</v>
      </c>
      <c r="O7" s="105">
        <v>34</v>
      </c>
      <c r="P7" s="105">
        <v>1</v>
      </c>
      <c r="Q7" s="491">
        <v>0.97142857142857097</v>
      </c>
      <c r="R7" s="106"/>
      <c r="S7" s="510" t="s">
        <v>1</v>
      </c>
      <c r="T7" s="105">
        <v>11</v>
      </c>
      <c r="U7" s="105">
        <v>8</v>
      </c>
      <c r="V7" s="105">
        <v>3</v>
      </c>
      <c r="W7" s="491">
        <v>0.72727272727272696</v>
      </c>
      <c r="X7" s="105"/>
      <c r="Y7" s="510" t="s">
        <v>1</v>
      </c>
      <c r="Z7" s="105">
        <v>12</v>
      </c>
      <c r="AA7" s="105">
        <v>12</v>
      </c>
      <c r="AB7" s="105"/>
      <c r="AC7" s="491">
        <v>1</v>
      </c>
    </row>
    <row r="8" spans="1:30" x14ac:dyDescent="0.35">
      <c r="A8" s="510" t="s">
        <v>2</v>
      </c>
      <c r="B8" s="473">
        <v>12</v>
      </c>
      <c r="C8" s="473">
        <v>11</v>
      </c>
      <c r="D8" s="473">
        <v>1</v>
      </c>
      <c r="E8" s="511">
        <v>0.91666666666666696</v>
      </c>
      <c r="F8" s="106"/>
      <c r="G8" s="510" t="s">
        <v>2</v>
      </c>
      <c r="H8" s="141">
        <v>2</v>
      </c>
      <c r="I8" s="141">
        <v>2</v>
      </c>
      <c r="J8" s="141"/>
      <c r="K8" s="513">
        <v>1</v>
      </c>
      <c r="L8" s="106"/>
      <c r="M8" s="510" t="s">
        <v>2</v>
      </c>
      <c r="N8" s="105">
        <v>6</v>
      </c>
      <c r="O8" s="105">
        <v>6</v>
      </c>
      <c r="P8" s="105"/>
      <c r="Q8" s="491">
        <v>1</v>
      </c>
      <c r="R8" s="106"/>
      <c r="S8" s="510" t="s">
        <v>2</v>
      </c>
      <c r="T8" s="105">
        <v>4</v>
      </c>
      <c r="U8" s="105">
        <v>3</v>
      </c>
      <c r="V8" s="105">
        <v>1</v>
      </c>
      <c r="W8" s="491">
        <v>0.75</v>
      </c>
      <c r="X8" s="105"/>
      <c r="Y8" s="510" t="s">
        <v>2</v>
      </c>
      <c r="Z8" s="105"/>
      <c r="AA8" s="105"/>
      <c r="AB8" s="105"/>
      <c r="AC8" s="491">
        <v>0</v>
      </c>
    </row>
    <row r="9" spans="1:30" x14ac:dyDescent="0.35">
      <c r="A9" s="510" t="s">
        <v>3</v>
      </c>
      <c r="B9" s="473">
        <v>9</v>
      </c>
      <c r="C9" s="473">
        <v>6</v>
      </c>
      <c r="D9" s="473">
        <v>3</v>
      </c>
      <c r="E9" s="511">
        <v>0.66666666666666696</v>
      </c>
      <c r="F9" s="106"/>
      <c r="G9" s="510" t="s">
        <v>3</v>
      </c>
      <c r="H9" s="141">
        <v>1</v>
      </c>
      <c r="I9" s="141"/>
      <c r="J9" s="141">
        <v>1</v>
      </c>
      <c r="K9" s="513">
        <v>0</v>
      </c>
      <c r="L9" s="106"/>
      <c r="M9" s="510" t="s">
        <v>3</v>
      </c>
      <c r="N9" s="105">
        <v>6</v>
      </c>
      <c r="O9" s="105">
        <v>4</v>
      </c>
      <c r="P9" s="105">
        <v>2</v>
      </c>
      <c r="Q9" s="491">
        <v>0.66666666666666696</v>
      </c>
      <c r="R9" s="106"/>
      <c r="S9" s="510" t="s">
        <v>3</v>
      </c>
      <c r="T9" s="105">
        <v>2</v>
      </c>
      <c r="U9" s="105">
        <v>2</v>
      </c>
      <c r="V9" s="105"/>
      <c r="W9" s="491">
        <v>1</v>
      </c>
      <c r="X9" s="105"/>
      <c r="Y9" s="510" t="s">
        <v>3</v>
      </c>
      <c r="Z9" s="105"/>
      <c r="AA9" s="105"/>
      <c r="AB9" s="105"/>
      <c r="AC9" s="491">
        <v>0</v>
      </c>
    </row>
    <row r="10" spans="1:30" x14ac:dyDescent="0.35">
      <c r="A10" s="510" t="s">
        <v>4</v>
      </c>
      <c r="B10" s="473">
        <v>24</v>
      </c>
      <c r="C10" s="473">
        <v>21</v>
      </c>
      <c r="D10" s="473">
        <v>3</v>
      </c>
      <c r="E10" s="511">
        <v>0.875</v>
      </c>
      <c r="F10" s="106"/>
      <c r="G10" s="510" t="s">
        <v>4</v>
      </c>
      <c r="H10" s="141"/>
      <c r="I10" s="141"/>
      <c r="J10" s="141"/>
      <c r="K10" s="513">
        <v>0</v>
      </c>
      <c r="L10" s="106"/>
      <c r="M10" s="510" t="s">
        <v>4</v>
      </c>
      <c r="N10" s="105">
        <v>24</v>
      </c>
      <c r="O10" s="105">
        <v>21</v>
      </c>
      <c r="P10" s="105">
        <v>3</v>
      </c>
      <c r="Q10" s="491">
        <v>0.875</v>
      </c>
      <c r="R10" s="106"/>
      <c r="S10" s="510" t="s">
        <v>4</v>
      </c>
      <c r="T10" s="105"/>
      <c r="U10" s="105"/>
      <c r="V10" s="105"/>
      <c r="W10" s="491">
        <v>0</v>
      </c>
      <c r="X10" s="105"/>
      <c r="Y10" s="510" t="s">
        <v>4</v>
      </c>
      <c r="Z10" s="105"/>
      <c r="AA10" s="105"/>
      <c r="AB10" s="105"/>
      <c r="AC10" s="491">
        <v>0</v>
      </c>
    </row>
    <row r="11" spans="1:30" x14ac:dyDescent="0.35">
      <c r="A11" s="510" t="s">
        <v>5</v>
      </c>
      <c r="B11" s="473">
        <v>396</v>
      </c>
      <c r="C11" s="473">
        <v>369</v>
      </c>
      <c r="D11" s="473">
        <v>27</v>
      </c>
      <c r="E11" s="511">
        <v>0.93181818181818199</v>
      </c>
      <c r="F11" s="106"/>
      <c r="G11" s="510" t="s">
        <v>5</v>
      </c>
      <c r="H11" s="141">
        <v>52</v>
      </c>
      <c r="I11" s="141">
        <v>47</v>
      </c>
      <c r="J11" s="141">
        <v>5</v>
      </c>
      <c r="K11" s="513">
        <v>0.90384615384615397</v>
      </c>
      <c r="L11" s="106"/>
      <c r="M11" s="510" t="s">
        <v>5</v>
      </c>
      <c r="N11" s="105">
        <v>206</v>
      </c>
      <c r="O11" s="105">
        <v>191</v>
      </c>
      <c r="P11" s="105">
        <v>15</v>
      </c>
      <c r="Q11" s="491">
        <v>0.92718446601941795</v>
      </c>
      <c r="R11" s="106"/>
      <c r="S11" s="510" t="s">
        <v>5</v>
      </c>
      <c r="T11" s="105">
        <v>130</v>
      </c>
      <c r="U11" s="105">
        <v>123</v>
      </c>
      <c r="V11" s="105">
        <v>7</v>
      </c>
      <c r="W11" s="491">
        <v>0.94615384615384601</v>
      </c>
      <c r="X11" s="105"/>
      <c r="Y11" s="510" t="s">
        <v>5</v>
      </c>
      <c r="Z11" s="105">
        <v>8</v>
      </c>
      <c r="AA11" s="105">
        <v>8</v>
      </c>
      <c r="AB11" s="105"/>
      <c r="AC11" s="491">
        <v>1</v>
      </c>
    </row>
    <row r="12" spans="1:30" x14ac:dyDescent="0.35">
      <c r="A12" s="510" t="s">
        <v>6</v>
      </c>
      <c r="B12" s="473">
        <v>42</v>
      </c>
      <c r="C12" s="473">
        <v>37</v>
      </c>
      <c r="D12" s="473">
        <v>5</v>
      </c>
      <c r="E12" s="511">
        <v>0.88095238095238104</v>
      </c>
      <c r="F12" s="106"/>
      <c r="G12" s="510" t="s">
        <v>6</v>
      </c>
      <c r="H12" s="141"/>
      <c r="I12" s="141"/>
      <c r="J12" s="141"/>
      <c r="K12" s="513">
        <v>0</v>
      </c>
      <c r="L12" s="106"/>
      <c r="M12" s="510" t="s">
        <v>6</v>
      </c>
      <c r="N12" s="105">
        <v>41</v>
      </c>
      <c r="O12" s="105">
        <v>36</v>
      </c>
      <c r="P12" s="105">
        <v>5</v>
      </c>
      <c r="Q12" s="491">
        <v>0.87804878048780499</v>
      </c>
      <c r="R12" s="106"/>
      <c r="S12" s="510" t="s">
        <v>6</v>
      </c>
      <c r="T12" s="105">
        <v>1</v>
      </c>
      <c r="U12" s="105">
        <v>1</v>
      </c>
      <c r="V12" s="105"/>
      <c r="W12" s="491">
        <v>1</v>
      </c>
      <c r="X12" s="105"/>
      <c r="Y12" s="510" t="s">
        <v>6</v>
      </c>
      <c r="Z12" s="105"/>
      <c r="AA12" s="105"/>
      <c r="AB12" s="105"/>
      <c r="AC12" s="491">
        <v>0</v>
      </c>
    </row>
    <row r="13" spans="1:30" x14ac:dyDescent="0.35">
      <c r="A13" s="510" t="s">
        <v>7</v>
      </c>
      <c r="B13" s="473">
        <v>12</v>
      </c>
      <c r="C13" s="473">
        <v>12</v>
      </c>
      <c r="D13" s="473"/>
      <c r="E13" s="511">
        <v>1</v>
      </c>
      <c r="F13" s="106"/>
      <c r="G13" s="510" t="s">
        <v>7</v>
      </c>
      <c r="H13" s="141">
        <v>2</v>
      </c>
      <c r="I13" s="141">
        <v>2</v>
      </c>
      <c r="J13" s="141"/>
      <c r="K13" s="513">
        <v>1</v>
      </c>
      <c r="L13" s="106"/>
      <c r="M13" s="510" t="s">
        <v>7</v>
      </c>
      <c r="N13" s="105">
        <v>6</v>
      </c>
      <c r="O13" s="105">
        <v>6</v>
      </c>
      <c r="P13" s="105"/>
      <c r="Q13" s="491">
        <v>1</v>
      </c>
      <c r="R13" s="106"/>
      <c r="S13" s="510" t="s">
        <v>7</v>
      </c>
      <c r="T13" s="105">
        <v>2</v>
      </c>
      <c r="U13" s="105">
        <v>2</v>
      </c>
      <c r="V13" s="105"/>
      <c r="W13" s="491">
        <v>1</v>
      </c>
      <c r="X13" s="105"/>
      <c r="Y13" s="510" t="s">
        <v>7</v>
      </c>
      <c r="Z13" s="105">
        <v>2</v>
      </c>
      <c r="AA13" s="105">
        <v>2</v>
      </c>
      <c r="AB13" s="105"/>
      <c r="AC13" s="491">
        <v>1</v>
      </c>
    </row>
    <row r="14" spans="1:30" x14ac:dyDescent="0.35">
      <c r="A14" s="510" t="s">
        <v>8</v>
      </c>
      <c r="B14" s="473">
        <v>52</v>
      </c>
      <c r="C14" s="473">
        <v>41</v>
      </c>
      <c r="D14" s="473">
        <v>11</v>
      </c>
      <c r="E14" s="511">
        <v>0.78846153846153799</v>
      </c>
      <c r="F14" s="106"/>
      <c r="G14" s="510" t="s">
        <v>8</v>
      </c>
      <c r="H14" s="141"/>
      <c r="I14" s="141"/>
      <c r="J14" s="141"/>
      <c r="K14" s="513">
        <v>0</v>
      </c>
      <c r="L14" s="106"/>
      <c r="M14" s="510" t="s">
        <v>8</v>
      </c>
      <c r="N14" s="105">
        <v>52</v>
      </c>
      <c r="O14" s="105">
        <v>41</v>
      </c>
      <c r="P14" s="105">
        <v>11</v>
      </c>
      <c r="Q14" s="491">
        <v>0.78846153846153799</v>
      </c>
      <c r="R14" s="106"/>
      <c r="S14" s="510" t="s">
        <v>8</v>
      </c>
      <c r="T14" s="105"/>
      <c r="U14" s="105"/>
      <c r="V14" s="105"/>
      <c r="W14" s="491">
        <v>0</v>
      </c>
      <c r="X14" s="105"/>
      <c r="Y14" s="510" t="s">
        <v>8</v>
      </c>
      <c r="Z14" s="105"/>
      <c r="AA14" s="105"/>
      <c r="AB14" s="105"/>
      <c r="AC14" s="491">
        <v>0</v>
      </c>
    </row>
    <row r="15" spans="1:30" x14ac:dyDescent="0.35">
      <c r="A15" s="510" t="s">
        <v>9</v>
      </c>
      <c r="B15" s="473">
        <v>508</v>
      </c>
      <c r="C15" s="473">
        <v>487</v>
      </c>
      <c r="D15" s="473">
        <v>21</v>
      </c>
      <c r="E15" s="511">
        <v>0.95866141732283505</v>
      </c>
      <c r="F15" s="106"/>
      <c r="G15" s="510" t="s">
        <v>9</v>
      </c>
      <c r="H15" s="141">
        <v>114</v>
      </c>
      <c r="I15" s="141">
        <v>109</v>
      </c>
      <c r="J15" s="141">
        <v>5</v>
      </c>
      <c r="K15" s="513">
        <v>0.95614035087719296</v>
      </c>
      <c r="L15" s="106"/>
      <c r="M15" s="510" t="s">
        <v>9</v>
      </c>
      <c r="N15" s="105">
        <v>212</v>
      </c>
      <c r="O15" s="105">
        <v>205</v>
      </c>
      <c r="P15" s="105">
        <v>7</v>
      </c>
      <c r="Q15" s="491">
        <v>0.96698113207547198</v>
      </c>
      <c r="R15" s="106"/>
      <c r="S15" s="510" t="s">
        <v>9</v>
      </c>
      <c r="T15" s="105">
        <v>137</v>
      </c>
      <c r="U15" s="105">
        <v>130</v>
      </c>
      <c r="V15" s="105">
        <v>7</v>
      </c>
      <c r="W15" s="491">
        <v>0.94890510948905105</v>
      </c>
      <c r="X15" s="105"/>
      <c r="Y15" s="510" t="s">
        <v>9</v>
      </c>
      <c r="Z15" s="105">
        <v>45</v>
      </c>
      <c r="AA15" s="105">
        <v>43</v>
      </c>
      <c r="AB15" s="105">
        <v>2</v>
      </c>
      <c r="AC15" s="491">
        <v>0.95555555555555605</v>
      </c>
    </row>
    <row r="16" spans="1:30" x14ac:dyDescent="0.35">
      <c r="A16" s="510" t="s">
        <v>10</v>
      </c>
      <c r="B16" s="473">
        <v>20</v>
      </c>
      <c r="C16" s="473">
        <v>16</v>
      </c>
      <c r="D16" s="473">
        <v>4</v>
      </c>
      <c r="E16" s="511">
        <v>0.8</v>
      </c>
      <c r="F16" s="106"/>
      <c r="G16" s="510" t="s">
        <v>10</v>
      </c>
      <c r="H16" s="141">
        <v>17</v>
      </c>
      <c r="I16" s="141">
        <v>16</v>
      </c>
      <c r="J16" s="141">
        <v>1</v>
      </c>
      <c r="K16" s="513">
        <v>0.94117647058823495</v>
      </c>
      <c r="L16" s="106"/>
      <c r="M16" s="510" t="s">
        <v>10</v>
      </c>
      <c r="N16" s="105">
        <v>2</v>
      </c>
      <c r="O16" s="105"/>
      <c r="P16" s="105">
        <v>2</v>
      </c>
      <c r="Q16" s="491">
        <v>0</v>
      </c>
      <c r="R16" s="106"/>
      <c r="S16" s="510" t="s">
        <v>10</v>
      </c>
      <c r="T16" s="105">
        <v>1</v>
      </c>
      <c r="U16" s="105"/>
      <c r="V16" s="105">
        <v>1</v>
      </c>
      <c r="W16" s="491">
        <v>0</v>
      </c>
      <c r="X16" s="105"/>
      <c r="Y16" s="510" t="s">
        <v>10</v>
      </c>
      <c r="Z16" s="105"/>
      <c r="AA16" s="105"/>
      <c r="AB16" s="105"/>
      <c r="AC16" s="491">
        <v>0</v>
      </c>
    </row>
    <row r="17" spans="1:29" x14ac:dyDescent="0.35">
      <c r="A17" s="510" t="s">
        <v>11</v>
      </c>
      <c r="B17" s="473">
        <v>48</v>
      </c>
      <c r="C17" s="473">
        <v>41</v>
      </c>
      <c r="D17" s="473">
        <v>7</v>
      </c>
      <c r="E17" s="511">
        <v>0.85416666666666696</v>
      </c>
      <c r="F17" s="106"/>
      <c r="G17" s="510" t="s">
        <v>11</v>
      </c>
      <c r="H17" s="141"/>
      <c r="I17" s="141"/>
      <c r="J17" s="141"/>
      <c r="K17" s="513">
        <v>0</v>
      </c>
      <c r="L17" s="106"/>
      <c r="M17" s="510" t="s">
        <v>11</v>
      </c>
      <c r="N17" s="105">
        <v>48</v>
      </c>
      <c r="O17" s="105">
        <v>41</v>
      </c>
      <c r="P17" s="105">
        <v>7</v>
      </c>
      <c r="Q17" s="491">
        <v>0.85416666666666696</v>
      </c>
      <c r="R17" s="106"/>
      <c r="S17" s="510" t="s">
        <v>11</v>
      </c>
      <c r="T17" s="105"/>
      <c r="U17" s="105"/>
      <c r="V17" s="105"/>
      <c r="W17" s="491">
        <v>0</v>
      </c>
      <c r="X17" s="105"/>
      <c r="Y17" s="510" t="s">
        <v>11</v>
      </c>
      <c r="Z17" s="105"/>
      <c r="AA17" s="105"/>
      <c r="AB17" s="105"/>
      <c r="AC17" s="491">
        <v>0</v>
      </c>
    </row>
    <row r="18" spans="1:29" x14ac:dyDescent="0.35">
      <c r="A18" s="510" t="s">
        <v>12</v>
      </c>
      <c r="B18" s="473">
        <v>109</v>
      </c>
      <c r="C18" s="473">
        <v>95</v>
      </c>
      <c r="D18" s="473">
        <v>14</v>
      </c>
      <c r="E18" s="511">
        <v>0.87155963302752304</v>
      </c>
      <c r="F18" s="106"/>
      <c r="G18" s="510" t="s">
        <v>12</v>
      </c>
      <c r="H18" s="141">
        <v>21</v>
      </c>
      <c r="I18" s="141">
        <v>16</v>
      </c>
      <c r="J18" s="141">
        <v>5</v>
      </c>
      <c r="K18" s="513">
        <v>0.76190476190476197</v>
      </c>
      <c r="L18" s="106"/>
      <c r="M18" s="510" t="s">
        <v>12</v>
      </c>
      <c r="N18" s="105">
        <v>46</v>
      </c>
      <c r="O18" s="105">
        <v>41</v>
      </c>
      <c r="P18" s="105">
        <v>5</v>
      </c>
      <c r="Q18" s="491">
        <v>0.89130434782608703</v>
      </c>
      <c r="R18" s="106"/>
      <c r="S18" s="510" t="s">
        <v>12</v>
      </c>
      <c r="T18" s="105">
        <v>17</v>
      </c>
      <c r="U18" s="105">
        <v>15</v>
      </c>
      <c r="V18" s="105">
        <v>2</v>
      </c>
      <c r="W18" s="491">
        <v>0.88235294117647101</v>
      </c>
      <c r="X18" s="105"/>
      <c r="Y18" s="510" t="s">
        <v>12</v>
      </c>
      <c r="Z18" s="105">
        <v>25</v>
      </c>
      <c r="AA18" s="105">
        <v>23</v>
      </c>
      <c r="AB18" s="105">
        <v>2</v>
      </c>
      <c r="AC18" s="491">
        <v>0.92</v>
      </c>
    </row>
    <row r="19" spans="1:29" x14ac:dyDescent="0.35">
      <c r="A19" s="510" t="s">
        <v>13</v>
      </c>
      <c r="B19" s="473">
        <v>72</v>
      </c>
      <c r="C19" s="473">
        <v>59</v>
      </c>
      <c r="D19" s="473">
        <v>13</v>
      </c>
      <c r="E19" s="511">
        <v>0.81944444444444398</v>
      </c>
      <c r="F19" s="106"/>
      <c r="G19" s="510" t="s">
        <v>13</v>
      </c>
      <c r="H19" s="141">
        <v>10</v>
      </c>
      <c r="I19" s="141">
        <v>8</v>
      </c>
      <c r="J19" s="141">
        <v>2</v>
      </c>
      <c r="K19" s="513">
        <v>0.8</v>
      </c>
      <c r="L19" s="106"/>
      <c r="M19" s="510" t="s">
        <v>13</v>
      </c>
      <c r="N19" s="105">
        <v>40</v>
      </c>
      <c r="O19" s="105">
        <v>31</v>
      </c>
      <c r="P19" s="105">
        <v>9</v>
      </c>
      <c r="Q19" s="491">
        <v>0.77500000000000002</v>
      </c>
      <c r="R19" s="106"/>
      <c r="S19" s="510" t="s">
        <v>13</v>
      </c>
      <c r="T19" s="105">
        <v>9</v>
      </c>
      <c r="U19" s="105">
        <v>7</v>
      </c>
      <c r="V19" s="105">
        <v>2</v>
      </c>
      <c r="W19" s="491">
        <v>0.77777777777777801</v>
      </c>
      <c r="X19" s="105"/>
      <c r="Y19" s="510" t="s">
        <v>13</v>
      </c>
      <c r="Z19" s="105">
        <v>13</v>
      </c>
      <c r="AA19" s="105">
        <v>13</v>
      </c>
      <c r="AB19" s="105"/>
      <c r="AC19" s="491">
        <v>1</v>
      </c>
    </row>
    <row r="20" spans="1:29" x14ac:dyDescent="0.35">
      <c r="A20" s="510" t="s">
        <v>14</v>
      </c>
      <c r="B20" s="473">
        <v>220</v>
      </c>
      <c r="C20" s="473">
        <v>210</v>
      </c>
      <c r="D20" s="473">
        <v>10</v>
      </c>
      <c r="E20" s="511">
        <v>0.95454545454545503</v>
      </c>
      <c r="F20" s="106"/>
      <c r="G20" s="510" t="s">
        <v>14</v>
      </c>
      <c r="H20" s="141">
        <v>47</v>
      </c>
      <c r="I20" s="141">
        <v>43</v>
      </c>
      <c r="J20" s="141">
        <v>4</v>
      </c>
      <c r="K20" s="513">
        <v>0.91489361702127703</v>
      </c>
      <c r="L20" s="106"/>
      <c r="M20" s="510" t="s">
        <v>14</v>
      </c>
      <c r="N20" s="105">
        <v>103</v>
      </c>
      <c r="O20" s="105">
        <v>99</v>
      </c>
      <c r="P20" s="105">
        <v>4</v>
      </c>
      <c r="Q20" s="491">
        <v>0.961165048543689</v>
      </c>
      <c r="R20" s="106"/>
      <c r="S20" s="510" t="s">
        <v>14</v>
      </c>
      <c r="T20" s="105">
        <v>57</v>
      </c>
      <c r="U20" s="105">
        <v>55</v>
      </c>
      <c r="V20" s="105">
        <v>2</v>
      </c>
      <c r="W20" s="491">
        <v>0.96491228070175405</v>
      </c>
      <c r="X20" s="105"/>
      <c r="Y20" s="510" t="s">
        <v>14</v>
      </c>
      <c r="Z20" s="105">
        <v>13</v>
      </c>
      <c r="AA20" s="105">
        <v>13</v>
      </c>
      <c r="AB20" s="105"/>
      <c r="AC20" s="491">
        <v>1</v>
      </c>
    </row>
    <row r="21" spans="1:29" x14ac:dyDescent="0.35">
      <c r="A21" s="510" t="s">
        <v>15</v>
      </c>
      <c r="B21" s="473">
        <v>7</v>
      </c>
      <c r="C21" s="473">
        <v>7</v>
      </c>
      <c r="D21" s="473"/>
      <c r="E21" s="511">
        <v>1</v>
      </c>
      <c r="F21" s="106"/>
      <c r="G21" s="510" t="s">
        <v>15</v>
      </c>
      <c r="H21" s="141"/>
      <c r="I21" s="141"/>
      <c r="J21" s="141"/>
      <c r="K21" s="513">
        <v>0</v>
      </c>
      <c r="L21" s="106"/>
      <c r="M21" s="510" t="s">
        <v>15</v>
      </c>
      <c r="N21" s="105">
        <v>5</v>
      </c>
      <c r="O21" s="105">
        <v>5</v>
      </c>
      <c r="P21" s="105"/>
      <c r="Q21" s="491">
        <v>1</v>
      </c>
      <c r="R21" s="106"/>
      <c r="S21" s="510" t="s">
        <v>15</v>
      </c>
      <c r="T21" s="105"/>
      <c r="U21" s="105"/>
      <c r="V21" s="105"/>
      <c r="W21" s="491">
        <v>0</v>
      </c>
      <c r="X21" s="105"/>
      <c r="Y21" s="510" t="s">
        <v>15</v>
      </c>
      <c r="Z21" s="105">
        <v>2</v>
      </c>
      <c r="AA21" s="105">
        <v>2</v>
      </c>
      <c r="AB21" s="105"/>
      <c r="AC21" s="491">
        <v>1</v>
      </c>
    </row>
    <row r="22" spans="1:29" x14ac:dyDescent="0.35">
      <c r="A22" s="510" t="s">
        <v>16</v>
      </c>
      <c r="B22" s="473">
        <v>64</v>
      </c>
      <c r="C22" s="473">
        <v>56</v>
      </c>
      <c r="D22" s="473">
        <v>8</v>
      </c>
      <c r="E22" s="511">
        <v>0.875</v>
      </c>
      <c r="F22" s="106"/>
      <c r="G22" s="510" t="s">
        <v>16</v>
      </c>
      <c r="H22" s="141">
        <v>10</v>
      </c>
      <c r="I22" s="141">
        <v>8</v>
      </c>
      <c r="J22" s="141">
        <v>2</v>
      </c>
      <c r="K22" s="513">
        <v>0.8</v>
      </c>
      <c r="L22" s="106"/>
      <c r="M22" s="510" t="s">
        <v>16</v>
      </c>
      <c r="N22" s="105">
        <v>26</v>
      </c>
      <c r="O22" s="105">
        <v>25</v>
      </c>
      <c r="P22" s="105">
        <v>1</v>
      </c>
      <c r="Q22" s="491">
        <v>0.96153846153846201</v>
      </c>
      <c r="R22" s="106"/>
      <c r="S22" s="510" t="s">
        <v>16</v>
      </c>
      <c r="T22" s="105">
        <v>8</v>
      </c>
      <c r="U22" s="105">
        <v>5</v>
      </c>
      <c r="V22" s="105">
        <v>3</v>
      </c>
      <c r="W22" s="491">
        <v>0.625</v>
      </c>
      <c r="X22" s="105"/>
      <c r="Y22" s="510" t="s">
        <v>16</v>
      </c>
      <c r="Z22" s="105">
        <v>20</v>
      </c>
      <c r="AA22" s="105">
        <v>18</v>
      </c>
      <c r="AB22" s="105">
        <v>2</v>
      </c>
      <c r="AC22" s="491">
        <v>0.9</v>
      </c>
    </row>
    <row r="23" spans="1:29" x14ac:dyDescent="0.35">
      <c r="A23" s="510" t="s">
        <v>17</v>
      </c>
      <c r="B23" s="473">
        <v>47</v>
      </c>
      <c r="C23" s="473">
        <v>41</v>
      </c>
      <c r="D23" s="473">
        <v>6</v>
      </c>
      <c r="E23" s="511">
        <v>0.87234042553191504</v>
      </c>
      <c r="F23" s="106"/>
      <c r="G23" s="510" t="s">
        <v>17</v>
      </c>
      <c r="H23" s="141"/>
      <c r="I23" s="141"/>
      <c r="J23" s="141"/>
      <c r="K23" s="513">
        <v>0</v>
      </c>
      <c r="L23" s="106"/>
      <c r="M23" s="510" t="s">
        <v>17</v>
      </c>
      <c r="N23" s="105">
        <v>47</v>
      </c>
      <c r="O23" s="105">
        <v>41</v>
      </c>
      <c r="P23" s="105">
        <v>6</v>
      </c>
      <c r="Q23" s="491">
        <v>0.87234042553191504</v>
      </c>
      <c r="R23" s="106"/>
      <c r="S23" s="510" t="s">
        <v>17</v>
      </c>
      <c r="T23" s="105"/>
      <c r="U23" s="105"/>
      <c r="V23" s="105"/>
      <c r="W23" s="491">
        <v>0</v>
      </c>
      <c r="X23" s="105"/>
      <c r="Y23" s="510" t="s">
        <v>17</v>
      </c>
      <c r="Z23" s="105"/>
      <c r="AA23" s="105"/>
      <c r="AB23" s="105"/>
      <c r="AC23" s="491">
        <v>0</v>
      </c>
    </row>
    <row r="24" spans="1:29" x14ac:dyDescent="0.35">
      <c r="A24" s="510" t="s">
        <v>18</v>
      </c>
      <c r="B24" s="473">
        <v>199</v>
      </c>
      <c r="C24" s="473">
        <v>187</v>
      </c>
      <c r="D24" s="473">
        <v>12</v>
      </c>
      <c r="E24" s="511">
        <v>0.93969849246231196</v>
      </c>
      <c r="F24" s="106"/>
      <c r="G24" s="510" t="s">
        <v>18</v>
      </c>
      <c r="H24" s="141">
        <v>30</v>
      </c>
      <c r="I24" s="141">
        <v>30</v>
      </c>
      <c r="J24" s="141"/>
      <c r="K24" s="513">
        <v>1</v>
      </c>
      <c r="L24" s="106"/>
      <c r="M24" s="510" t="s">
        <v>18</v>
      </c>
      <c r="N24" s="105">
        <v>95</v>
      </c>
      <c r="O24" s="105">
        <v>86</v>
      </c>
      <c r="P24" s="105">
        <v>9</v>
      </c>
      <c r="Q24" s="491">
        <v>0.90526315789473699</v>
      </c>
      <c r="R24" s="106"/>
      <c r="S24" s="510" t="s">
        <v>18</v>
      </c>
      <c r="T24" s="105">
        <v>11</v>
      </c>
      <c r="U24" s="105">
        <v>10</v>
      </c>
      <c r="V24" s="105">
        <v>1</v>
      </c>
      <c r="W24" s="491">
        <v>0.90909090909090895</v>
      </c>
      <c r="X24" s="105"/>
      <c r="Y24" s="510" t="s">
        <v>18</v>
      </c>
      <c r="Z24" s="105">
        <v>63</v>
      </c>
      <c r="AA24" s="105">
        <v>61</v>
      </c>
      <c r="AB24" s="105">
        <v>2</v>
      </c>
      <c r="AC24" s="491">
        <v>0.96825396825396803</v>
      </c>
    </row>
    <row r="25" spans="1:29" x14ac:dyDescent="0.35">
      <c r="A25" s="510" t="s">
        <v>19</v>
      </c>
      <c r="B25" s="473">
        <v>7</v>
      </c>
      <c r="C25" s="473">
        <v>6</v>
      </c>
      <c r="D25" s="473">
        <v>1</v>
      </c>
      <c r="E25" s="511">
        <v>0.85714285714285698</v>
      </c>
      <c r="F25" s="106"/>
      <c r="G25" s="510" t="s">
        <v>19</v>
      </c>
      <c r="H25" s="141"/>
      <c r="I25" s="141"/>
      <c r="J25" s="141"/>
      <c r="K25" s="513">
        <v>0</v>
      </c>
      <c r="L25" s="106"/>
      <c r="M25" s="510" t="s">
        <v>19</v>
      </c>
      <c r="N25" s="105"/>
      <c r="O25" s="105"/>
      <c r="P25" s="105"/>
      <c r="Q25" s="491">
        <v>0</v>
      </c>
      <c r="R25" s="106"/>
      <c r="S25" s="510" t="s">
        <v>19</v>
      </c>
      <c r="T25" s="105">
        <v>7</v>
      </c>
      <c r="U25" s="105">
        <v>6</v>
      </c>
      <c r="V25" s="105">
        <v>1</v>
      </c>
      <c r="W25" s="491">
        <v>0.85714285714285698</v>
      </c>
      <c r="X25" s="105"/>
      <c r="Y25" s="510" t="s">
        <v>19</v>
      </c>
      <c r="Z25" s="105"/>
      <c r="AA25" s="105"/>
      <c r="AB25" s="105"/>
      <c r="AC25" s="491">
        <v>0</v>
      </c>
    </row>
    <row r="26" spans="1:29" x14ac:dyDescent="0.35">
      <c r="A26" s="510" t="s">
        <v>20</v>
      </c>
      <c r="B26" s="473">
        <v>280</v>
      </c>
      <c r="C26" s="473">
        <v>259</v>
      </c>
      <c r="D26" s="473">
        <v>21</v>
      </c>
      <c r="E26" s="511">
        <v>0.92500000000000004</v>
      </c>
      <c r="F26" s="106"/>
      <c r="G26" s="510" t="s">
        <v>20</v>
      </c>
      <c r="H26" s="141">
        <v>57</v>
      </c>
      <c r="I26" s="141">
        <v>50</v>
      </c>
      <c r="J26" s="141">
        <v>7</v>
      </c>
      <c r="K26" s="513">
        <v>0.87719298245613997</v>
      </c>
      <c r="L26" s="106"/>
      <c r="M26" s="510" t="s">
        <v>20</v>
      </c>
      <c r="N26" s="105">
        <v>135</v>
      </c>
      <c r="O26" s="105">
        <v>123</v>
      </c>
      <c r="P26" s="105">
        <v>12</v>
      </c>
      <c r="Q26" s="491">
        <v>0.91111111111111098</v>
      </c>
      <c r="R26" s="106"/>
      <c r="S26" s="510" t="s">
        <v>20</v>
      </c>
      <c r="T26" s="105">
        <v>57</v>
      </c>
      <c r="U26" s="105">
        <v>55</v>
      </c>
      <c r="V26" s="105">
        <v>2</v>
      </c>
      <c r="W26" s="491">
        <v>0.96491228070175405</v>
      </c>
      <c r="X26" s="105"/>
      <c r="Y26" s="510" t="s">
        <v>20</v>
      </c>
      <c r="Z26" s="105">
        <v>31</v>
      </c>
      <c r="AA26" s="105">
        <v>31</v>
      </c>
      <c r="AB26" s="105"/>
      <c r="AC26" s="491">
        <v>1</v>
      </c>
    </row>
    <row r="27" spans="1:29" x14ac:dyDescent="0.35">
      <c r="A27" s="510" t="s">
        <v>21</v>
      </c>
      <c r="B27" s="473">
        <v>27</v>
      </c>
      <c r="C27" s="473">
        <v>21</v>
      </c>
      <c r="D27" s="473">
        <v>6</v>
      </c>
      <c r="E27" s="511">
        <v>0.77777777777777801</v>
      </c>
      <c r="F27" s="106"/>
      <c r="G27" s="510" t="s">
        <v>21</v>
      </c>
      <c r="H27" s="141">
        <v>2</v>
      </c>
      <c r="I27" s="141">
        <v>2</v>
      </c>
      <c r="J27" s="141"/>
      <c r="K27" s="513">
        <v>1</v>
      </c>
      <c r="L27" s="106"/>
      <c r="M27" s="510" t="s">
        <v>21</v>
      </c>
      <c r="N27" s="105">
        <v>15</v>
      </c>
      <c r="O27" s="105">
        <v>12</v>
      </c>
      <c r="P27" s="105">
        <v>3</v>
      </c>
      <c r="Q27" s="491">
        <v>0.8</v>
      </c>
      <c r="R27" s="106"/>
      <c r="S27" s="510" t="s">
        <v>21</v>
      </c>
      <c r="T27" s="105">
        <v>10</v>
      </c>
      <c r="U27" s="105">
        <v>7</v>
      </c>
      <c r="V27" s="105">
        <v>3</v>
      </c>
      <c r="W27" s="491">
        <v>0.7</v>
      </c>
      <c r="X27" s="105"/>
      <c r="Y27" s="510" t="s">
        <v>21</v>
      </c>
      <c r="Z27" s="105"/>
      <c r="AA27" s="105"/>
      <c r="AB27" s="105"/>
      <c r="AC27" s="491">
        <v>0</v>
      </c>
    </row>
    <row r="28" spans="1:29" x14ac:dyDescent="0.35">
      <c r="A28" s="510" t="s">
        <v>22</v>
      </c>
      <c r="B28" s="473">
        <v>12</v>
      </c>
      <c r="C28" s="473">
        <v>9</v>
      </c>
      <c r="D28" s="473">
        <v>3</v>
      </c>
      <c r="E28" s="511">
        <v>0.75</v>
      </c>
      <c r="F28" s="106"/>
      <c r="G28" s="510" t="s">
        <v>22</v>
      </c>
      <c r="H28" s="141">
        <v>1</v>
      </c>
      <c r="I28" s="141">
        <v>1</v>
      </c>
      <c r="J28" s="141"/>
      <c r="K28" s="513">
        <v>1</v>
      </c>
      <c r="L28" s="106"/>
      <c r="M28" s="510" t="s">
        <v>22</v>
      </c>
      <c r="N28" s="105">
        <v>8</v>
      </c>
      <c r="O28" s="105">
        <v>7</v>
      </c>
      <c r="P28" s="105">
        <v>1</v>
      </c>
      <c r="Q28" s="491">
        <v>0.875</v>
      </c>
      <c r="R28" s="106"/>
      <c r="S28" s="510" t="s">
        <v>22</v>
      </c>
      <c r="T28" s="105">
        <v>2</v>
      </c>
      <c r="U28" s="105"/>
      <c r="V28" s="105">
        <v>2</v>
      </c>
      <c r="W28" s="491">
        <v>0</v>
      </c>
      <c r="X28" s="105"/>
      <c r="Y28" s="510" t="s">
        <v>22</v>
      </c>
      <c r="Z28" s="105">
        <v>1</v>
      </c>
      <c r="AA28" s="105">
        <v>1</v>
      </c>
      <c r="AB28" s="105"/>
      <c r="AC28" s="491">
        <v>1</v>
      </c>
    </row>
    <row r="29" spans="1:29" x14ac:dyDescent="0.35">
      <c r="A29" s="510" t="s">
        <v>23</v>
      </c>
      <c r="B29" s="473">
        <v>111</v>
      </c>
      <c r="C29" s="473">
        <v>106</v>
      </c>
      <c r="D29" s="473">
        <v>5</v>
      </c>
      <c r="E29" s="511">
        <v>0.95495495495495497</v>
      </c>
      <c r="F29" s="106"/>
      <c r="G29" s="510" t="s">
        <v>23</v>
      </c>
      <c r="H29" s="141">
        <v>26</v>
      </c>
      <c r="I29" s="141">
        <v>24</v>
      </c>
      <c r="J29" s="141">
        <v>2</v>
      </c>
      <c r="K29" s="513">
        <v>0.92307692307692302</v>
      </c>
      <c r="L29" s="106"/>
      <c r="M29" s="510" t="s">
        <v>23</v>
      </c>
      <c r="N29" s="105">
        <v>46</v>
      </c>
      <c r="O29" s="105">
        <v>44</v>
      </c>
      <c r="P29" s="105">
        <v>2</v>
      </c>
      <c r="Q29" s="491">
        <v>0.95652173913043503</v>
      </c>
      <c r="R29" s="106"/>
      <c r="S29" s="510" t="s">
        <v>23</v>
      </c>
      <c r="T29" s="105">
        <v>19</v>
      </c>
      <c r="U29" s="105">
        <v>18</v>
      </c>
      <c r="V29" s="105">
        <v>1</v>
      </c>
      <c r="W29" s="491">
        <v>0.94736842105263197</v>
      </c>
      <c r="X29" s="105"/>
      <c r="Y29" s="510" t="s">
        <v>23</v>
      </c>
      <c r="Z29" s="105">
        <v>20</v>
      </c>
      <c r="AA29" s="105">
        <v>20</v>
      </c>
      <c r="AB29" s="105"/>
      <c r="AC29" s="491">
        <v>1</v>
      </c>
    </row>
    <row r="30" spans="1:29" x14ac:dyDescent="0.35">
      <c r="A30" s="510" t="s">
        <v>24</v>
      </c>
      <c r="B30" s="473">
        <v>179</v>
      </c>
      <c r="C30" s="473">
        <v>138</v>
      </c>
      <c r="D30" s="473">
        <v>41</v>
      </c>
      <c r="E30" s="511">
        <v>0.77094972067039103</v>
      </c>
      <c r="F30" s="106"/>
      <c r="G30" s="510" t="s">
        <v>24</v>
      </c>
      <c r="H30" s="141">
        <v>44</v>
      </c>
      <c r="I30" s="141">
        <v>28</v>
      </c>
      <c r="J30" s="141">
        <v>16</v>
      </c>
      <c r="K30" s="513">
        <v>0.63636363636363602</v>
      </c>
      <c r="L30" s="106"/>
      <c r="M30" s="510" t="s">
        <v>24</v>
      </c>
      <c r="N30" s="105">
        <v>71</v>
      </c>
      <c r="O30" s="105">
        <v>58</v>
      </c>
      <c r="P30" s="105">
        <v>13</v>
      </c>
      <c r="Q30" s="491">
        <v>0.81690140845070403</v>
      </c>
      <c r="R30" s="106"/>
      <c r="S30" s="510" t="s">
        <v>24</v>
      </c>
      <c r="T30" s="105">
        <v>39</v>
      </c>
      <c r="U30" s="105">
        <v>28</v>
      </c>
      <c r="V30" s="105">
        <v>11</v>
      </c>
      <c r="W30" s="491">
        <v>0.71794871794871795</v>
      </c>
      <c r="X30" s="105"/>
      <c r="Y30" s="510" t="s">
        <v>24</v>
      </c>
      <c r="Z30" s="105">
        <v>25</v>
      </c>
      <c r="AA30" s="105">
        <v>24</v>
      </c>
      <c r="AB30" s="105">
        <v>1</v>
      </c>
      <c r="AC30" s="491">
        <v>0.96</v>
      </c>
    </row>
    <row r="31" spans="1:29" x14ac:dyDescent="0.35">
      <c r="A31" s="510" t="s">
        <v>25</v>
      </c>
      <c r="B31" s="473">
        <v>62</v>
      </c>
      <c r="C31" s="473">
        <v>59</v>
      </c>
      <c r="D31" s="473">
        <v>3</v>
      </c>
      <c r="E31" s="511">
        <v>0.95161290322580605</v>
      </c>
      <c r="F31" s="106"/>
      <c r="G31" s="510" t="s">
        <v>25</v>
      </c>
      <c r="H31" s="141">
        <v>9</v>
      </c>
      <c r="I31" s="141">
        <v>9</v>
      </c>
      <c r="J31" s="141"/>
      <c r="K31" s="513">
        <v>1</v>
      </c>
      <c r="L31" s="106"/>
      <c r="M31" s="510" t="s">
        <v>25</v>
      </c>
      <c r="N31" s="105">
        <v>33</v>
      </c>
      <c r="O31" s="105">
        <v>32</v>
      </c>
      <c r="P31" s="105">
        <v>1</v>
      </c>
      <c r="Q31" s="491">
        <v>0.96969696969696995</v>
      </c>
      <c r="R31" s="106"/>
      <c r="S31" s="510" t="s">
        <v>25</v>
      </c>
      <c r="T31" s="105">
        <v>20</v>
      </c>
      <c r="U31" s="105">
        <v>18</v>
      </c>
      <c r="V31" s="105">
        <v>2</v>
      </c>
      <c r="W31" s="491">
        <v>0.9</v>
      </c>
      <c r="X31" s="105"/>
      <c r="Y31" s="510" t="s">
        <v>25</v>
      </c>
      <c r="Z31" s="105"/>
      <c r="AA31" s="105"/>
      <c r="AB31" s="105"/>
      <c r="AC31" s="491">
        <v>0</v>
      </c>
    </row>
    <row r="32" spans="1:29" x14ac:dyDescent="0.35">
      <c r="A32" s="510" t="s">
        <v>26</v>
      </c>
      <c r="B32" s="473">
        <v>86</v>
      </c>
      <c r="C32" s="473">
        <v>72</v>
      </c>
      <c r="D32" s="473">
        <v>14</v>
      </c>
      <c r="E32" s="511">
        <v>0.837209302325581</v>
      </c>
      <c r="F32" s="106"/>
      <c r="G32" s="510" t="s">
        <v>26</v>
      </c>
      <c r="H32" s="141">
        <v>10</v>
      </c>
      <c r="I32" s="141">
        <v>10</v>
      </c>
      <c r="J32" s="141"/>
      <c r="K32" s="513">
        <v>1</v>
      </c>
      <c r="L32" s="106"/>
      <c r="M32" s="510" t="s">
        <v>26</v>
      </c>
      <c r="N32" s="105">
        <v>51</v>
      </c>
      <c r="O32" s="105">
        <v>41</v>
      </c>
      <c r="P32" s="105">
        <v>10</v>
      </c>
      <c r="Q32" s="491">
        <v>0.80392156862745101</v>
      </c>
      <c r="R32" s="106"/>
      <c r="S32" s="510" t="s">
        <v>26</v>
      </c>
      <c r="T32" s="105">
        <v>25</v>
      </c>
      <c r="U32" s="105">
        <v>21</v>
      </c>
      <c r="V32" s="105">
        <v>4</v>
      </c>
      <c r="W32" s="491">
        <v>0.84</v>
      </c>
      <c r="X32" s="105"/>
      <c r="Y32" s="510" t="s">
        <v>26</v>
      </c>
      <c r="Z32" s="105"/>
      <c r="AA32" s="105"/>
      <c r="AB32" s="105"/>
      <c r="AC32" s="491">
        <v>0</v>
      </c>
    </row>
    <row r="33" spans="1:29" x14ac:dyDescent="0.35">
      <c r="A33" s="510" t="s">
        <v>27</v>
      </c>
      <c r="B33" s="473">
        <v>49</v>
      </c>
      <c r="C33" s="473">
        <v>42</v>
      </c>
      <c r="D33" s="473">
        <v>7</v>
      </c>
      <c r="E33" s="511">
        <v>0.85714285714285698</v>
      </c>
      <c r="F33" s="106"/>
      <c r="G33" s="510" t="s">
        <v>27</v>
      </c>
      <c r="H33" s="141">
        <v>4</v>
      </c>
      <c r="I33" s="141">
        <v>4</v>
      </c>
      <c r="J33" s="141"/>
      <c r="K33" s="513">
        <v>1</v>
      </c>
      <c r="L33" s="106"/>
      <c r="M33" s="510" t="s">
        <v>27</v>
      </c>
      <c r="N33" s="105">
        <v>29</v>
      </c>
      <c r="O33" s="105">
        <v>24</v>
      </c>
      <c r="P33" s="105">
        <v>5</v>
      </c>
      <c r="Q33" s="491">
        <v>0.82758620689655205</v>
      </c>
      <c r="R33" s="106"/>
      <c r="S33" s="510" t="s">
        <v>27</v>
      </c>
      <c r="T33" s="105">
        <v>16</v>
      </c>
      <c r="U33" s="105">
        <v>14</v>
      </c>
      <c r="V33" s="105">
        <v>2</v>
      </c>
      <c r="W33" s="491">
        <v>0.875</v>
      </c>
      <c r="X33" s="105"/>
      <c r="Y33" s="510" t="s">
        <v>27</v>
      </c>
      <c r="Z33" s="105"/>
      <c r="AA33" s="105"/>
      <c r="AB33" s="105"/>
      <c r="AC33" s="491">
        <v>0</v>
      </c>
    </row>
    <row r="34" spans="1:29" x14ac:dyDescent="0.35">
      <c r="A34" s="510" t="s">
        <v>28</v>
      </c>
      <c r="B34" s="473">
        <v>93</v>
      </c>
      <c r="C34" s="473">
        <v>84</v>
      </c>
      <c r="D34" s="473">
        <v>9</v>
      </c>
      <c r="E34" s="511">
        <v>0.90322580645161299</v>
      </c>
      <c r="F34" s="106"/>
      <c r="G34" s="510" t="s">
        <v>28</v>
      </c>
      <c r="H34" s="141">
        <v>10</v>
      </c>
      <c r="I34" s="141">
        <v>9</v>
      </c>
      <c r="J34" s="141">
        <v>1</v>
      </c>
      <c r="K34" s="513">
        <v>0.9</v>
      </c>
      <c r="L34" s="106"/>
      <c r="M34" s="510" t="s">
        <v>28</v>
      </c>
      <c r="N34" s="105">
        <v>54</v>
      </c>
      <c r="O34" s="105">
        <v>48</v>
      </c>
      <c r="P34" s="105">
        <v>6</v>
      </c>
      <c r="Q34" s="491">
        <v>0.88888888888888895</v>
      </c>
      <c r="R34" s="106"/>
      <c r="S34" s="510" t="s">
        <v>28</v>
      </c>
      <c r="T34" s="105">
        <v>29</v>
      </c>
      <c r="U34" s="105">
        <v>27</v>
      </c>
      <c r="V34" s="105">
        <v>2</v>
      </c>
      <c r="W34" s="491">
        <v>0.931034482758621</v>
      </c>
      <c r="X34" s="105"/>
      <c r="Y34" s="510" t="s">
        <v>28</v>
      </c>
      <c r="Z34" s="105"/>
      <c r="AA34" s="105"/>
      <c r="AB34" s="105"/>
      <c r="AC34" s="491">
        <v>0</v>
      </c>
    </row>
    <row r="35" spans="1:29" x14ac:dyDescent="0.35">
      <c r="A35" s="510" t="s">
        <v>29</v>
      </c>
      <c r="B35" s="473">
        <v>21</v>
      </c>
      <c r="C35" s="473">
        <v>15</v>
      </c>
      <c r="D35" s="473">
        <v>6</v>
      </c>
      <c r="E35" s="511">
        <v>0.71428571428571397</v>
      </c>
      <c r="F35" s="106"/>
      <c r="G35" s="510" t="s">
        <v>29</v>
      </c>
      <c r="H35" s="141"/>
      <c r="I35" s="141"/>
      <c r="J35" s="141"/>
      <c r="K35" s="513">
        <v>0</v>
      </c>
      <c r="L35" s="106"/>
      <c r="M35" s="510" t="s">
        <v>29</v>
      </c>
      <c r="N35" s="105">
        <v>2</v>
      </c>
      <c r="O35" s="105">
        <v>1</v>
      </c>
      <c r="P35" s="105">
        <v>1</v>
      </c>
      <c r="Q35" s="491">
        <v>0.5</v>
      </c>
      <c r="R35" s="106"/>
      <c r="S35" s="510" t="s">
        <v>29</v>
      </c>
      <c r="T35" s="105"/>
      <c r="U35" s="105"/>
      <c r="V35" s="105"/>
      <c r="W35" s="491">
        <v>0</v>
      </c>
      <c r="X35" s="105"/>
      <c r="Y35" s="510" t="s">
        <v>29</v>
      </c>
      <c r="Z35" s="105">
        <v>19</v>
      </c>
      <c r="AA35" s="105">
        <v>14</v>
      </c>
      <c r="AB35" s="105">
        <v>5</v>
      </c>
      <c r="AC35" s="491">
        <v>0.73684210526315796</v>
      </c>
    </row>
    <row r="36" spans="1:29" x14ac:dyDescent="0.35">
      <c r="A36" s="510" t="s">
        <v>30</v>
      </c>
      <c r="B36" s="473">
        <v>28</v>
      </c>
      <c r="C36" s="473">
        <v>24</v>
      </c>
      <c r="D36" s="473">
        <v>4</v>
      </c>
      <c r="E36" s="511">
        <v>0.85714285714285698</v>
      </c>
      <c r="F36" s="106"/>
      <c r="G36" s="510" t="s">
        <v>30</v>
      </c>
      <c r="H36" s="141">
        <v>4</v>
      </c>
      <c r="I36" s="141">
        <v>3</v>
      </c>
      <c r="J36" s="141">
        <v>1</v>
      </c>
      <c r="K36" s="513">
        <v>0.75</v>
      </c>
      <c r="L36" s="106"/>
      <c r="M36" s="510" t="s">
        <v>30</v>
      </c>
      <c r="N36" s="105">
        <v>24</v>
      </c>
      <c r="O36" s="105">
        <v>21</v>
      </c>
      <c r="P36" s="105">
        <v>3</v>
      </c>
      <c r="Q36" s="491">
        <v>0.875</v>
      </c>
      <c r="R36" s="106"/>
      <c r="S36" s="510" t="s">
        <v>30</v>
      </c>
      <c r="T36" s="105"/>
      <c r="U36" s="105"/>
      <c r="V36" s="105"/>
      <c r="W36" s="491">
        <v>0</v>
      </c>
      <c r="X36" s="105"/>
      <c r="Y36" s="510" t="s">
        <v>30</v>
      </c>
      <c r="Z36" s="105"/>
      <c r="AA36" s="105"/>
      <c r="AB36" s="105"/>
      <c r="AC36" s="491">
        <v>0</v>
      </c>
    </row>
    <row r="37" spans="1:29" x14ac:dyDescent="0.35">
      <c r="A37" s="510" t="s">
        <v>31</v>
      </c>
      <c r="B37" s="473">
        <v>84</v>
      </c>
      <c r="C37" s="473">
        <v>75</v>
      </c>
      <c r="D37" s="473">
        <v>9</v>
      </c>
      <c r="E37" s="511">
        <v>0.89285714285714302</v>
      </c>
      <c r="F37" s="106"/>
      <c r="G37" s="510" t="s">
        <v>31</v>
      </c>
      <c r="H37" s="141">
        <v>17</v>
      </c>
      <c r="I37" s="141">
        <v>15</v>
      </c>
      <c r="J37" s="141">
        <v>2</v>
      </c>
      <c r="K37" s="513">
        <v>0.88235294117647101</v>
      </c>
      <c r="L37" s="106"/>
      <c r="M37" s="510" t="s">
        <v>31</v>
      </c>
      <c r="N37" s="105">
        <v>55</v>
      </c>
      <c r="O37" s="105">
        <v>51</v>
      </c>
      <c r="P37" s="105">
        <v>4</v>
      </c>
      <c r="Q37" s="491">
        <v>0.92727272727272703</v>
      </c>
      <c r="R37" s="106"/>
      <c r="S37" s="510" t="s">
        <v>31</v>
      </c>
      <c r="T37" s="105">
        <v>12</v>
      </c>
      <c r="U37" s="105">
        <v>9</v>
      </c>
      <c r="V37" s="105">
        <v>3</v>
      </c>
      <c r="W37" s="491">
        <v>0.75</v>
      </c>
      <c r="X37" s="105"/>
      <c r="Y37" s="510" t="s">
        <v>31</v>
      </c>
      <c r="Z37" s="105"/>
      <c r="AA37" s="105"/>
      <c r="AB37" s="105"/>
      <c r="AC37" s="491">
        <v>0</v>
      </c>
    </row>
    <row r="38" spans="1:29" x14ac:dyDescent="0.35">
      <c r="A38" s="510" t="s">
        <v>32</v>
      </c>
      <c r="B38" s="473">
        <v>841</v>
      </c>
      <c r="C38" s="473">
        <v>747</v>
      </c>
      <c r="D38" s="473">
        <v>94</v>
      </c>
      <c r="E38" s="511">
        <v>0.88822829964328198</v>
      </c>
      <c r="F38" s="106"/>
      <c r="G38" s="510" t="s">
        <v>32</v>
      </c>
      <c r="H38" s="141">
        <v>141</v>
      </c>
      <c r="I38" s="141">
        <v>124</v>
      </c>
      <c r="J38" s="141">
        <v>17</v>
      </c>
      <c r="K38" s="513">
        <v>0.879432624113475</v>
      </c>
      <c r="L38" s="106"/>
      <c r="M38" s="510" t="s">
        <v>32</v>
      </c>
      <c r="N38" s="105">
        <v>409</v>
      </c>
      <c r="O38" s="105">
        <v>359</v>
      </c>
      <c r="P38" s="105">
        <v>50</v>
      </c>
      <c r="Q38" s="491">
        <v>0.87775061124694398</v>
      </c>
      <c r="R38" s="106"/>
      <c r="S38" s="510" t="s">
        <v>32</v>
      </c>
      <c r="T38" s="105">
        <v>184</v>
      </c>
      <c r="U38" s="105">
        <v>163</v>
      </c>
      <c r="V38" s="105">
        <v>21</v>
      </c>
      <c r="W38" s="491">
        <v>0.88586956521739102</v>
      </c>
      <c r="X38" s="105"/>
      <c r="Y38" s="510" t="s">
        <v>32</v>
      </c>
      <c r="Z38" s="105">
        <v>107</v>
      </c>
      <c r="AA38" s="105">
        <v>101</v>
      </c>
      <c r="AB38" s="105">
        <v>6</v>
      </c>
      <c r="AC38" s="491">
        <v>0.94392523364486003</v>
      </c>
    </row>
    <row r="39" spans="1:29" x14ac:dyDescent="0.35">
      <c r="A39" s="510" t="s">
        <v>33</v>
      </c>
      <c r="B39" s="473">
        <v>17</v>
      </c>
      <c r="C39" s="473">
        <v>15</v>
      </c>
      <c r="D39" s="473">
        <v>2</v>
      </c>
      <c r="E39" s="511">
        <v>0.88235294117647101</v>
      </c>
      <c r="F39" s="106"/>
      <c r="G39" s="510" t="s">
        <v>33</v>
      </c>
      <c r="H39" s="141">
        <v>2</v>
      </c>
      <c r="I39" s="141">
        <v>2</v>
      </c>
      <c r="J39" s="141"/>
      <c r="K39" s="513">
        <v>1</v>
      </c>
      <c r="L39" s="106"/>
      <c r="M39" s="510" t="s">
        <v>33</v>
      </c>
      <c r="N39" s="105">
        <v>6</v>
      </c>
      <c r="O39" s="105">
        <v>6</v>
      </c>
      <c r="P39" s="105"/>
      <c r="Q39" s="491">
        <v>1</v>
      </c>
      <c r="R39" s="106"/>
      <c r="S39" s="510" t="s">
        <v>33</v>
      </c>
      <c r="T39" s="105">
        <v>9</v>
      </c>
      <c r="U39" s="105">
        <v>7</v>
      </c>
      <c r="V39" s="105">
        <v>2</v>
      </c>
      <c r="W39" s="491">
        <v>0.77777777777777801</v>
      </c>
      <c r="X39" s="105"/>
      <c r="Y39" s="510" t="s">
        <v>33</v>
      </c>
      <c r="Z39" s="105"/>
      <c r="AA39" s="105"/>
      <c r="AB39" s="105"/>
      <c r="AC39" s="491">
        <v>0</v>
      </c>
    </row>
    <row r="40" spans="1:29" x14ac:dyDescent="0.35">
      <c r="A40" s="510" t="s">
        <v>34</v>
      </c>
      <c r="B40" s="473">
        <v>9</v>
      </c>
      <c r="C40" s="473">
        <v>8</v>
      </c>
      <c r="D40" s="473">
        <v>1</v>
      </c>
      <c r="E40" s="511">
        <v>0.88888888888888895</v>
      </c>
      <c r="F40" s="106"/>
      <c r="G40" s="510" t="s">
        <v>34</v>
      </c>
      <c r="H40" s="141"/>
      <c r="I40" s="141"/>
      <c r="J40" s="141"/>
      <c r="K40" s="513">
        <v>0</v>
      </c>
      <c r="L40" s="106"/>
      <c r="M40" s="510" t="s">
        <v>34</v>
      </c>
      <c r="N40" s="105">
        <v>8</v>
      </c>
      <c r="O40" s="105">
        <v>7</v>
      </c>
      <c r="P40" s="105">
        <v>1</v>
      </c>
      <c r="Q40" s="491">
        <v>0.875</v>
      </c>
      <c r="R40" s="106"/>
      <c r="S40" s="510" t="s">
        <v>34</v>
      </c>
      <c r="T40" s="105"/>
      <c r="U40" s="105"/>
      <c r="V40" s="105"/>
      <c r="W40" s="491">
        <v>0</v>
      </c>
      <c r="X40" s="105"/>
      <c r="Y40" s="510" t="s">
        <v>34</v>
      </c>
      <c r="Z40" s="105">
        <v>1</v>
      </c>
      <c r="AA40" s="105">
        <v>1</v>
      </c>
      <c r="AB40" s="105"/>
      <c r="AC40" s="491">
        <v>1</v>
      </c>
    </row>
    <row r="41" spans="1:29" x14ac:dyDescent="0.35">
      <c r="A41" s="510" t="s">
        <v>35</v>
      </c>
      <c r="B41" s="473">
        <v>36</v>
      </c>
      <c r="C41" s="473">
        <v>33</v>
      </c>
      <c r="D41" s="473">
        <v>3</v>
      </c>
      <c r="E41" s="511">
        <v>0.91666666666666696</v>
      </c>
      <c r="F41" s="106"/>
      <c r="G41" s="510" t="s">
        <v>35</v>
      </c>
      <c r="H41" s="141">
        <v>3</v>
      </c>
      <c r="I41" s="141">
        <v>3</v>
      </c>
      <c r="J41" s="141"/>
      <c r="K41" s="513">
        <v>1</v>
      </c>
      <c r="L41" s="106"/>
      <c r="M41" s="510" t="s">
        <v>35</v>
      </c>
      <c r="N41" s="105">
        <v>25</v>
      </c>
      <c r="O41" s="105">
        <v>24</v>
      </c>
      <c r="P41" s="105">
        <v>1</v>
      </c>
      <c r="Q41" s="491">
        <v>0.96</v>
      </c>
      <c r="R41" s="106"/>
      <c r="S41" s="510" t="s">
        <v>35</v>
      </c>
      <c r="T41" s="105">
        <v>7</v>
      </c>
      <c r="U41" s="105">
        <v>6</v>
      </c>
      <c r="V41" s="105">
        <v>1</v>
      </c>
      <c r="W41" s="491">
        <v>0.85714285714285698</v>
      </c>
      <c r="X41" s="105"/>
      <c r="Y41" s="510" t="s">
        <v>35</v>
      </c>
      <c r="Z41" s="105">
        <v>1</v>
      </c>
      <c r="AA41" s="105"/>
      <c r="AB41" s="105">
        <v>1</v>
      </c>
      <c r="AC41" s="491">
        <v>0</v>
      </c>
    </row>
    <row r="42" spans="1:29" x14ac:dyDescent="0.35">
      <c r="A42" s="510" t="s">
        <v>36</v>
      </c>
      <c r="B42" s="473">
        <v>97</v>
      </c>
      <c r="C42" s="473">
        <v>87</v>
      </c>
      <c r="D42" s="473">
        <v>10</v>
      </c>
      <c r="E42" s="511">
        <v>0.89690721649484495</v>
      </c>
      <c r="F42" s="106"/>
      <c r="G42" s="510" t="s">
        <v>36</v>
      </c>
      <c r="H42" s="141">
        <v>6</v>
      </c>
      <c r="I42" s="141">
        <v>6</v>
      </c>
      <c r="J42" s="141"/>
      <c r="K42" s="513">
        <v>1</v>
      </c>
      <c r="L42" s="106"/>
      <c r="M42" s="510" t="s">
        <v>36</v>
      </c>
      <c r="N42" s="105">
        <v>65</v>
      </c>
      <c r="O42" s="105">
        <v>55</v>
      </c>
      <c r="P42" s="105">
        <v>10</v>
      </c>
      <c r="Q42" s="491">
        <v>0.84615384615384603</v>
      </c>
      <c r="R42" s="106"/>
      <c r="S42" s="510" t="s">
        <v>36</v>
      </c>
      <c r="T42" s="105">
        <v>17</v>
      </c>
      <c r="U42" s="105">
        <v>17</v>
      </c>
      <c r="V42" s="105"/>
      <c r="W42" s="491">
        <v>1</v>
      </c>
      <c r="X42" s="105"/>
      <c r="Y42" s="510" t="s">
        <v>36</v>
      </c>
      <c r="Z42" s="105">
        <v>9</v>
      </c>
      <c r="AA42" s="105">
        <v>9</v>
      </c>
      <c r="AB42" s="105"/>
      <c r="AC42" s="491">
        <v>1</v>
      </c>
    </row>
    <row r="43" spans="1:29" x14ac:dyDescent="0.35">
      <c r="A43" s="510" t="s">
        <v>37</v>
      </c>
      <c r="B43" s="473">
        <v>47</v>
      </c>
      <c r="C43" s="473">
        <v>44</v>
      </c>
      <c r="D43" s="473">
        <v>3</v>
      </c>
      <c r="E43" s="511">
        <v>0.93617021276595702</v>
      </c>
      <c r="F43" s="106"/>
      <c r="G43" s="510" t="s">
        <v>37</v>
      </c>
      <c r="H43" s="141">
        <v>9</v>
      </c>
      <c r="I43" s="141">
        <v>8</v>
      </c>
      <c r="J43" s="141">
        <v>1</v>
      </c>
      <c r="K43" s="513">
        <v>0.88888888888888895</v>
      </c>
      <c r="L43" s="106"/>
      <c r="M43" s="510" t="s">
        <v>37</v>
      </c>
      <c r="N43" s="105">
        <v>33</v>
      </c>
      <c r="O43" s="105">
        <v>31</v>
      </c>
      <c r="P43" s="105">
        <v>2</v>
      </c>
      <c r="Q43" s="491">
        <v>0.939393939393939</v>
      </c>
      <c r="R43" s="106"/>
      <c r="S43" s="510" t="s">
        <v>37</v>
      </c>
      <c r="T43" s="105">
        <v>5</v>
      </c>
      <c r="U43" s="105">
        <v>5</v>
      </c>
      <c r="V43" s="105"/>
      <c r="W43" s="491">
        <v>1</v>
      </c>
      <c r="X43" s="105"/>
      <c r="Y43" s="510" t="s">
        <v>37</v>
      </c>
      <c r="Z43" s="105"/>
      <c r="AA43" s="105"/>
      <c r="AB43" s="105"/>
      <c r="AC43" s="491">
        <v>0</v>
      </c>
    </row>
    <row r="44" spans="1:29" x14ac:dyDescent="0.35">
      <c r="A44" s="510" t="s">
        <v>38</v>
      </c>
      <c r="B44" s="473">
        <v>13</v>
      </c>
      <c r="C44" s="473">
        <v>13</v>
      </c>
      <c r="D44" s="473"/>
      <c r="E44" s="511">
        <v>1</v>
      </c>
      <c r="F44" s="106"/>
      <c r="G44" s="510" t="s">
        <v>38</v>
      </c>
      <c r="H44" s="141">
        <v>3</v>
      </c>
      <c r="I44" s="141">
        <v>3</v>
      </c>
      <c r="J44" s="141"/>
      <c r="K44" s="513">
        <v>1</v>
      </c>
      <c r="L44" s="106"/>
      <c r="M44" s="510" t="s">
        <v>38</v>
      </c>
      <c r="N44" s="105">
        <v>8</v>
      </c>
      <c r="O44" s="105">
        <v>8</v>
      </c>
      <c r="P44" s="105"/>
      <c r="Q44" s="491">
        <v>1</v>
      </c>
      <c r="R44" s="106"/>
      <c r="S44" s="510" t="s">
        <v>38</v>
      </c>
      <c r="T44" s="105">
        <v>2</v>
      </c>
      <c r="U44" s="105">
        <v>2</v>
      </c>
      <c r="V44" s="105"/>
      <c r="W44" s="491">
        <v>1</v>
      </c>
      <c r="X44" s="105"/>
      <c r="Y44" s="510" t="s">
        <v>38</v>
      </c>
      <c r="Z44" s="105"/>
      <c r="AA44" s="105"/>
      <c r="AB44" s="105"/>
      <c r="AC44" s="491">
        <v>0</v>
      </c>
    </row>
    <row r="45" spans="1:29" x14ac:dyDescent="0.35">
      <c r="A45" s="510" t="s">
        <v>39</v>
      </c>
      <c r="B45" s="473">
        <v>9</v>
      </c>
      <c r="C45" s="473">
        <v>7</v>
      </c>
      <c r="D45" s="473">
        <v>2</v>
      </c>
      <c r="E45" s="511">
        <v>0.77777777777777801</v>
      </c>
      <c r="F45" s="106"/>
      <c r="G45" s="510" t="s">
        <v>39</v>
      </c>
      <c r="H45" s="141"/>
      <c r="I45" s="141"/>
      <c r="J45" s="141"/>
      <c r="K45" s="513">
        <v>0</v>
      </c>
      <c r="L45" s="106"/>
      <c r="M45" s="510" t="s">
        <v>39</v>
      </c>
      <c r="N45" s="105">
        <v>9</v>
      </c>
      <c r="O45" s="105">
        <v>7</v>
      </c>
      <c r="P45" s="105">
        <v>2</v>
      </c>
      <c r="Q45" s="491">
        <v>0.77777777777777801</v>
      </c>
      <c r="R45" s="106"/>
      <c r="S45" s="510" t="s">
        <v>39</v>
      </c>
      <c r="T45" s="105"/>
      <c r="U45" s="105"/>
      <c r="V45" s="105"/>
      <c r="W45" s="491">
        <v>0</v>
      </c>
      <c r="X45" s="105"/>
      <c r="Y45" s="510" t="s">
        <v>39</v>
      </c>
      <c r="Z45" s="105"/>
      <c r="AA45" s="105"/>
      <c r="AB45" s="105"/>
      <c r="AC45" s="491">
        <v>0</v>
      </c>
    </row>
    <row r="46" spans="1:29" x14ac:dyDescent="0.35">
      <c r="A46" s="510" t="s">
        <v>40</v>
      </c>
      <c r="B46" s="473">
        <v>11</v>
      </c>
      <c r="C46" s="473">
        <v>10</v>
      </c>
      <c r="D46" s="473">
        <v>1</v>
      </c>
      <c r="E46" s="511">
        <v>0.90909090909090895</v>
      </c>
      <c r="F46" s="106"/>
      <c r="G46" s="510" t="s">
        <v>40</v>
      </c>
      <c r="H46" s="141">
        <v>4</v>
      </c>
      <c r="I46" s="141">
        <v>4</v>
      </c>
      <c r="J46" s="141"/>
      <c r="K46" s="513">
        <v>1</v>
      </c>
      <c r="L46" s="106"/>
      <c r="M46" s="510" t="s">
        <v>40</v>
      </c>
      <c r="N46" s="105">
        <v>3</v>
      </c>
      <c r="O46" s="105">
        <v>3</v>
      </c>
      <c r="P46" s="105"/>
      <c r="Q46" s="491">
        <v>1</v>
      </c>
      <c r="R46" s="106"/>
      <c r="S46" s="510" t="s">
        <v>40</v>
      </c>
      <c r="T46" s="105">
        <v>3</v>
      </c>
      <c r="U46" s="105">
        <v>2</v>
      </c>
      <c r="V46" s="105">
        <v>1</v>
      </c>
      <c r="W46" s="491">
        <v>0.66666666666666696</v>
      </c>
      <c r="X46" s="105"/>
      <c r="Y46" s="510" t="s">
        <v>40</v>
      </c>
      <c r="Z46" s="105">
        <v>1</v>
      </c>
      <c r="AA46" s="105">
        <v>1</v>
      </c>
      <c r="AB46" s="105"/>
      <c r="AC46" s="491">
        <v>1</v>
      </c>
    </row>
    <row r="47" spans="1:29" x14ac:dyDescent="0.35">
      <c r="A47" s="510" t="s">
        <v>41</v>
      </c>
      <c r="B47" s="473">
        <v>5</v>
      </c>
      <c r="C47" s="473">
        <v>4</v>
      </c>
      <c r="D47" s="473">
        <v>1</v>
      </c>
      <c r="E47" s="511">
        <v>0.8</v>
      </c>
      <c r="F47" s="106"/>
      <c r="G47" s="510" t="s">
        <v>41</v>
      </c>
      <c r="H47" s="141"/>
      <c r="I47" s="141"/>
      <c r="J47" s="141"/>
      <c r="K47" s="513">
        <v>0</v>
      </c>
      <c r="L47" s="106"/>
      <c r="M47" s="510" t="s">
        <v>41</v>
      </c>
      <c r="N47" s="105">
        <v>1</v>
      </c>
      <c r="O47" s="105">
        <v>1</v>
      </c>
      <c r="P47" s="105"/>
      <c r="Q47" s="491">
        <v>1</v>
      </c>
      <c r="R47" s="106"/>
      <c r="S47" s="510" t="s">
        <v>41</v>
      </c>
      <c r="T47" s="105"/>
      <c r="U47" s="105"/>
      <c r="V47" s="105"/>
      <c r="W47" s="491">
        <v>0</v>
      </c>
      <c r="X47" s="105"/>
      <c r="Y47" s="510" t="s">
        <v>41</v>
      </c>
      <c r="Z47" s="105">
        <v>4</v>
      </c>
      <c r="AA47" s="105">
        <v>3</v>
      </c>
      <c r="AB47" s="105">
        <v>1</v>
      </c>
      <c r="AC47" s="491">
        <v>0.75</v>
      </c>
    </row>
    <row r="48" spans="1:29" x14ac:dyDescent="0.35">
      <c r="A48" s="510" t="s">
        <v>42</v>
      </c>
      <c r="B48" s="473">
        <v>3</v>
      </c>
      <c r="C48" s="473">
        <v>2</v>
      </c>
      <c r="D48" s="473">
        <v>1</v>
      </c>
      <c r="E48" s="511">
        <v>0.66666666666666696</v>
      </c>
      <c r="F48" s="106"/>
      <c r="G48" s="510" t="s">
        <v>42</v>
      </c>
      <c r="H48" s="141"/>
      <c r="I48" s="141"/>
      <c r="J48" s="141"/>
      <c r="K48" s="513">
        <v>0</v>
      </c>
      <c r="L48" s="106"/>
      <c r="M48" s="510" t="s">
        <v>42</v>
      </c>
      <c r="N48" s="105">
        <v>3</v>
      </c>
      <c r="O48" s="105">
        <v>2</v>
      </c>
      <c r="P48" s="105">
        <v>1</v>
      </c>
      <c r="Q48" s="491">
        <v>0.66666666666666696</v>
      </c>
      <c r="R48" s="106"/>
      <c r="S48" s="510" t="s">
        <v>42</v>
      </c>
      <c r="T48" s="105"/>
      <c r="U48" s="105"/>
      <c r="V48" s="105"/>
      <c r="W48" s="491">
        <v>0</v>
      </c>
      <c r="X48" s="105"/>
      <c r="Y48" s="510" t="s">
        <v>42</v>
      </c>
      <c r="Z48" s="105"/>
      <c r="AA48" s="105"/>
      <c r="AB48" s="105"/>
      <c r="AC48" s="491">
        <v>0</v>
      </c>
    </row>
    <row r="49" spans="1:29" x14ac:dyDescent="0.35">
      <c r="A49" s="510" t="s">
        <v>43</v>
      </c>
      <c r="B49" s="473">
        <v>75</v>
      </c>
      <c r="C49" s="473">
        <v>75</v>
      </c>
      <c r="D49" s="473"/>
      <c r="E49" s="511">
        <v>1</v>
      </c>
      <c r="F49" s="106"/>
      <c r="G49" s="510" t="s">
        <v>43</v>
      </c>
      <c r="H49" s="141">
        <v>1</v>
      </c>
      <c r="I49" s="141">
        <v>1</v>
      </c>
      <c r="J49" s="141"/>
      <c r="K49" s="513">
        <v>1</v>
      </c>
      <c r="L49" s="106"/>
      <c r="M49" s="510" t="s">
        <v>43</v>
      </c>
      <c r="N49" s="105">
        <v>11</v>
      </c>
      <c r="O49" s="105">
        <v>11</v>
      </c>
      <c r="P49" s="105"/>
      <c r="Q49" s="491">
        <v>1</v>
      </c>
      <c r="R49" s="106"/>
      <c r="S49" s="510" t="s">
        <v>43</v>
      </c>
      <c r="T49" s="105">
        <v>12</v>
      </c>
      <c r="U49" s="105">
        <v>12</v>
      </c>
      <c r="V49" s="105"/>
      <c r="W49" s="491">
        <v>1</v>
      </c>
      <c r="X49" s="105"/>
      <c r="Y49" s="510" t="s">
        <v>43</v>
      </c>
      <c r="Z49" s="105">
        <v>51</v>
      </c>
      <c r="AA49" s="105">
        <v>51</v>
      </c>
      <c r="AB49" s="105"/>
      <c r="AC49" s="491">
        <v>1</v>
      </c>
    </row>
    <row r="50" spans="1:29" x14ac:dyDescent="0.35">
      <c r="A50" s="510" t="s">
        <v>44</v>
      </c>
      <c r="B50" s="473">
        <v>177</v>
      </c>
      <c r="C50" s="473">
        <v>153</v>
      </c>
      <c r="D50" s="473">
        <v>24</v>
      </c>
      <c r="E50" s="511">
        <v>0.86440677966101698</v>
      </c>
      <c r="F50" s="106"/>
      <c r="G50" s="510" t="s">
        <v>44</v>
      </c>
      <c r="H50" s="141">
        <v>33</v>
      </c>
      <c r="I50" s="141">
        <v>29</v>
      </c>
      <c r="J50" s="141">
        <v>4</v>
      </c>
      <c r="K50" s="513">
        <v>0.87878787878787901</v>
      </c>
      <c r="L50" s="106"/>
      <c r="M50" s="510" t="s">
        <v>44</v>
      </c>
      <c r="N50" s="105">
        <v>79</v>
      </c>
      <c r="O50" s="105">
        <v>65</v>
      </c>
      <c r="P50" s="105">
        <v>14</v>
      </c>
      <c r="Q50" s="491">
        <v>0.822784810126582</v>
      </c>
      <c r="R50" s="106"/>
      <c r="S50" s="510" t="s">
        <v>44</v>
      </c>
      <c r="T50" s="105">
        <v>19</v>
      </c>
      <c r="U50" s="105">
        <v>15</v>
      </c>
      <c r="V50" s="105">
        <v>4</v>
      </c>
      <c r="W50" s="491">
        <v>0.78947368421052599</v>
      </c>
      <c r="X50" s="105"/>
      <c r="Y50" s="510" t="s">
        <v>44</v>
      </c>
      <c r="Z50" s="105">
        <v>46</v>
      </c>
      <c r="AA50" s="105">
        <v>44</v>
      </c>
      <c r="AB50" s="105">
        <v>2</v>
      </c>
      <c r="AC50" s="491">
        <v>0.95652173913043503</v>
      </c>
    </row>
    <row r="51" spans="1:29" x14ac:dyDescent="0.35">
      <c r="A51" s="510" t="s">
        <v>45</v>
      </c>
      <c r="B51" s="473">
        <v>233</v>
      </c>
      <c r="C51" s="473">
        <v>189</v>
      </c>
      <c r="D51" s="473">
        <v>44</v>
      </c>
      <c r="E51" s="511">
        <v>0.81115879828326198</v>
      </c>
      <c r="F51" s="106"/>
      <c r="G51" s="510" t="s">
        <v>45</v>
      </c>
      <c r="H51" s="141">
        <v>38</v>
      </c>
      <c r="I51" s="141">
        <v>32</v>
      </c>
      <c r="J51" s="141">
        <v>6</v>
      </c>
      <c r="K51" s="513">
        <v>0.84210526315789502</v>
      </c>
      <c r="L51" s="106"/>
      <c r="M51" s="510" t="s">
        <v>45</v>
      </c>
      <c r="N51" s="105">
        <v>92</v>
      </c>
      <c r="O51" s="105">
        <v>73</v>
      </c>
      <c r="P51" s="105">
        <v>19</v>
      </c>
      <c r="Q51" s="491">
        <v>0.79347826086956497</v>
      </c>
      <c r="R51" s="106"/>
      <c r="S51" s="510" t="s">
        <v>45</v>
      </c>
      <c r="T51" s="105">
        <v>28</v>
      </c>
      <c r="U51" s="105">
        <v>18</v>
      </c>
      <c r="V51" s="105">
        <v>10</v>
      </c>
      <c r="W51" s="491">
        <v>0.64285714285714302</v>
      </c>
      <c r="X51" s="105"/>
      <c r="Y51" s="510" t="s">
        <v>45</v>
      </c>
      <c r="Z51" s="105">
        <v>75</v>
      </c>
      <c r="AA51" s="105">
        <v>66</v>
      </c>
      <c r="AB51" s="105">
        <v>9</v>
      </c>
      <c r="AC51" s="491">
        <v>0.88</v>
      </c>
    </row>
    <row r="52" spans="1:29" x14ac:dyDescent="0.35">
      <c r="A52" s="510" t="s">
        <v>46</v>
      </c>
      <c r="B52" s="473">
        <v>28</v>
      </c>
      <c r="C52" s="473">
        <v>28</v>
      </c>
      <c r="D52" s="473"/>
      <c r="E52" s="511">
        <v>1</v>
      </c>
      <c r="F52" s="106"/>
      <c r="G52" s="510" t="s">
        <v>46</v>
      </c>
      <c r="H52" s="141"/>
      <c r="I52" s="141"/>
      <c r="J52" s="141"/>
      <c r="K52" s="513">
        <v>0</v>
      </c>
      <c r="L52" s="106"/>
      <c r="M52" s="510" t="s">
        <v>46</v>
      </c>
      <c r="N52" s="105">
        <v>26</v>
      </c>
      <c r="O52" s="105">
        <v>26</v>
      </c>
      <c r="P52" s="105"/>
      <c r="Q52" s="491">
        <v>1</v>
      </c>
      <c r="R52" s="106"/>
      <c r="S52" s="510" t="s">
        <v>46</v>
      </c>
      <c r="T52" s="105"/>
      <c r="U52" s="105"/>
      <c r="V52" s="105"/>
      <c r="W52" s="491">
        <v>0</v>
      </c>
      <c r="X52" s="105"/>
      <c r="Y52" s="510" t="s">
        <v>46</v>
      </c>
      <c r="Z52" s="105">
        <v>2</v>
      </c>
      <c r="AA52" s="105">
        <v>2</v>
      </c>
      <c r="AB52" s="105"/>
      <c r="AC52" s="491">
        <v>1</v>
      </c>
    </row>
    <row r="53" spans="1:29" x14ac:dyDescent="0.35">
      <c r="A53" s="510" t="s">
        <v>47</v>
      </c>
      <c r="B53" s="473">
        <v>39</v>
      </c>
      <c r="C53" s="473">
        <v>33</v>
      </c>
      <c r="D53" s="473">
        <v>6</v>
      </c>
      <c r="E53" s="511">
        <v>0.84615384615384603</v>
      </c>
      <c r="F53" s="106"/>
      <c r="G53" s="510" t="s">
        <v>47</v>
      </c>
      <c r="H53" s="141">
        <v>13</v>
      </c>
      <c r="I53" s="141">
        <v>10</v>
      </c>
      <c r="J53" s="141">
        <v>3</v>
      </c>
      <c r="K53" s="513">
        <v>0.76923076923076905</v>
      </c>
      <c r="L53" s="106"/>
      <c r="M53" s="510" t="s">
        <v>47</v>
      </c>
      <c r="N53" s="105">
        <v>19</v>
      </c>
      <c r="O53" s="105">
        <v>16</v>
      </c>
      <c r="P53" s="105">
        <v>3</v>
      </c>
      <c r="Q53" s="491">
        <v>0.84210526315789502</v>
      </c>
      <c r="R53" s="106"/>
      <c r="S53" s="510" t="s">
        <v>47</v>
      </c>
      <c r="T53" s="105">
        <v>7</v>
      </c>
      <c r="U53" s="105">
        <v>7</v>
      </c>
      <c r="V53" s="105"/>
      <c r="W53" s="491">
        <v>1</v>
      </c>
      <c r="X53" s="105"/>
      <c r="Y53" s="510" t="s">
        <v>47</v>
      </c>
      <c r="Z53" s="105"/>
      <c r="AA53" s="105"/>
      <c r="AB53" s="105"/>
      <c r="AC53" s="491">
        <v>0</v>
      </c>
    </row>
    <row r="54" spans="1:29" x14ac:dyDescent="0.35">
      <c r="A54" s="510" t="s">
        <v>48</v>
      </c>
      <c r="B54" s="473">
        <v>2</v>
      </c>
      <c r="C54" s="473">
        <v>2</v>
      </c>
      <c r="D54" s="473"/>
      <c r="E54" s="511">
        <v>1</v>
      </c>
      <c r="F54" s="106"/>
      <c r="G54" s="510" t="s">
        <v>48</v>
      </c>
      <c r="H54" s="141"/>
      <c r="I54" s="141"/>
      <c r="J54" s="141"/>
      <c r="K54" s="513">
        <v>0</v>
      </c>
      <c r="L54" s="106"/>
      <c r="M54" s="510" t="s">
        <v>48</v>
      </c>
      <c r="N54" s="105"/>
      <c r="O54" s="105"/>
      <c r="P54" s="105"/>
      <c r="Q54" s="491">
        <v>0</v>
      </c>
      <c r="R54" s="106"/>
      <c r="S54" s="510" t="s">
        <v>48</v>
      </c>
      <c r="T54" s="105">
        <v>2</v>
      </c>
      <c r="U54" s="105">
        <v>2</v>
      </c>
      <c r="V54" s="105"/>
      <c r="W54" s="491">
        <v>1</v>
      </c>
      <c r="X54" s="105"/>
      <c r="Y54" s="510" t="s">
        <v>48</v>
      </c>
      <c r="Z54" s="105"/>
      <c r="AA54" s="105"/>
      <c r="AB54" s="105"/>
      <c r="AC54" s="491">
        <v>0</v>
      </c>
    </row>
    <row r="55" spans="1:29" x14ac:dyDescent="0.35">
      <c r="A55" s="510" t="s">
        <v>49</v>
      </c>
      <c r="B55" s="473">
        <v>48</v>
      </c>
      <c r="C55" s="473">
        <v>34</v>
      </c>
      <c r="D55" s="473">
        <v>14</v>
      </c>
      <c r="E55" s="511">
        <v>0.70833333333333304</v>
      </c>
      <c r="F55" s="106"/>
      <c r="G55" s="510" t="s">
        <v>49</v>
      </c>
      <c r="H55" s="141"/>
      <c r="I55" s="141"/>
      <c r="J55" s="141"/>
      <c r="K55" s="513">
        <v>0</v>
      </c>
      <c r="L55" s="106"/>
      <c r="M55" s="510" t="s">
        <v>49</v>
      </c>
      <c r="N55" s="105">
        <v>48</v>
      </c>
      <c r="O55" s="105">
        <v>34</v>
      </c>
      <c r="P55" s="105">
        <v>14</v>
      </c>
      <c r="Q55" s="491">
        <v>0.70833333333333304</v>
      </c>
      <c r="R55" s="106"/>
      <c r="S55" s="510" t="s">
        <v>49</v>
      </c>
      <c r="T55" s="105"/>
      <c r="U55" s="105"/>
      <c r="V55" s="105"/>
      <c r="W55" s="491">
        <v>0</v>
      </c>
      <c r="X55" s="105"/>
      <c r="Y55" s="510" t="s">
        <v>49</v>
      </c>
      <c r="Z55" s="105"/>
      <c r="AA55" s="105"/>
      <c r="AB55" s="105"/>
      <c r="AC55" s="491">
        <v>0</v>
      </c>
    </row>
    <row r="56" spans="1:29" x14ac:dyDescent="0.35">
      <c r="A56" s="510" t="s">
        <v>50</v>
      </c>
      <c r="B56" s="473">
        <v>86</v>
      </c>
      <c r="C56" s="473">
        <v>67</v>
      </c>
      <c r="D56" s="473">
        <v>19</v>
      </c>
      <c r="E56" s="511">
        <v>0.77906976744186096</v>
      </c>
      <c r="F56" s="106"/>
      <c r="G56" s="510" t="s">
        <v>50</v>
      </c>
      <c r="H56" s="141">
        <v>23</v>
      </c>
      <c r="I56" s="141">
        <v>14</v>
      </c>
      <c r="J56" s="141">
        <v>9</v>
      </c>
      <c r="K56" s="513">
        <v>0.60869565217391297</v>
      </c>
      <c r="L56" s="106"/>
      <c r="M56" s="510" t="s">
        <v>50</v>
      </c>
      <c r="N56" s="105">
        <v>35</v>
      </c>
      <c r="O56" s="105">
        <v>27</v>
      </c>
      <c r="P56" s="105">
        <v>8</v>
      </c>
      <c r="Q56" s="491">
        <v>0.77142857142857102</v>
      </c>
      <c r="R56" s="106"/>
      <c r="S56" s="510" t="s">
        <v>50</v>
      </c>
      <c r="T56" s="105">
        <v>28</v>
      </c>
      <c r="U56" s="105">
        <v>26</v>
      </c>
      <c r="V56" s="105">
        <v>2</v>
      </c>
      <c r="W56" s="491">
        <v>0.92857142857142905</v>
      </c>
      <c r="X56" s="105"/>
      <c r="Y56" s="510" t="s">
        <v>50</v>
      </c>
      <c r="Z56" s="105"/>
      <c r="AA56" s="105"/>
      <c r="AB56" s="105"/>
      <c r="AC56" s="491">
        <v>0</v>
      </c>
    </row>
    <row r="57" spans="1:29" x14ac:dyDescent="0.35">
      <c r="A57" s="510" t="s">
        <v>51</v>
      </c>
      <c r="B57" s="473">
        <v>11</v>
      </c>
      <c r="C57" s="473">
        <v>11</v>
      </c>
      <c r="D57" s="473"/>
      <c r="E57" s="511">
        <v>1</v>
      </c>
      <c r="F57" s="106"/>
      <c r="G57" s="510" t="s">
        <v>51</v>
      </c>
      <c r="H57" s="141">
        <v>4</v>
      </c>
      <c r="I57" s="141">
        <v>4</v>
      </c>
      <c r="J57" s="141"/>
      <c r="K57" s="513">
        <v>1</v>
      </c>
      <c r="L57" s="106"/>
      <c r="M57" s="510" t="s">
        <v>51</v>
      </c>
      <c r="N57" s="105">
        <v>5</v>
      </c>
      <c r="O57" s="105">
        <v>5</v>
      </c>
      <c r="P57" s="105"/>
      <c r="Q57" s="491">
        <v>1</v>
      </c>
      <c r="R57" s="106"/>
      <c r="S57" s="510" t="s">
        <v>51</v>
      </c>
      <c r="T57" s="105">
        <v>2</v>
      </c>
      <c r="U57" s="105">
        <v>2</v>
      </c>
      <c r="V57" s="105"/>
      <c r="W57" s="491">
        <v>1</v>
      </c>
      <c r="X57" s="105"/>
      <c r="Y57" s="510" t="s">
        <v>51</v>
      </c>
      <c r="Z57" s="105"/>
      <c r="AA57" s="105"/>
      <c r="AB57" s="105"/>
      <c r="AC57" s="491">
        <v>0</v>
      </c>
    </row>
    <row r="58" spans="1:29" x14ac:dyDescent="0.35">
      <c r="A58" s="510" t="s">
        <v>52</v>
      </c>
      <c r="B58" s="473">
        <v>7</v>
      </c>
      <c r="C58" s="473">
        <v>5</v>
      </c>
      <c r="D58" s="473">
        <v>2</v>
      </c>
      <c r="E58" s="511">
        <v>0.71428571428571397</v>
      </c>
      <c r="F58" s="106"/>
      <c r="G58" s="510" t="s">
        <v>52</v>
      </c>
      <c r="H58" s="141"/>
      <c r="I58" s="141"/>
      <c r="J58" s="141"/>
      <c r="K58" s="513">
        <v>0</v>
      </c>
      <c r="L58" s="106"/>
      <c r="M58" s="510" t="s">
        <v>52</v>
      </c>
      <c r="N58" s="105">
        <v>7</v>
      </c>
      <c r="O58" s="105">
        <v>5</v>
      </c>
      <c r="P58" s="105">
        <v>2</v>
      </c>
      <c r="Q58" s="491">
        <v>0.71428571428571397</v>
      </c>
      <c r="R58" s="106"/>
      <c r="S58" s="510" t="s">
        <v>52</v>
      </c>
      <c r="T58" s="105"/>
      <c r="U58" s="105"/>
      <c r="V58" s="105"/>
      <c r="W58" s="491">
        <v>0</v>
      </c>
      <c r="X58" s="105"/>
      <c r="Y58" s="510" t="s">
        <v>52</v>
      </c>
      <c r="Z58" s="105"/>
      <c r="AA58" s="105"/>
      <c r="AB58" s="105"/>
      <c r="AC58" s="491">
        <v>0</v>
      </c>
    </row>
    <row r="59" spans="1:29" x14ac:dyDescent="0.35">
      <c r="A59" s="510" t="s">
        <v>53</v>
      </c>
      <c r="B59" s="473">
        <v>3</v>
      </c>
      <c r="C59" s="473">
        <v>3</v>
      </c>
      <c r="D59" s="473"/>
      <c r="E59" s="511">
        <v>1</v>
      </c>
      <c r="F59" s="106"/>
      <c r="G59" s="510" t="s">
        <v>53</v>
      </c>
      <c r="H59" s="141"/>
      <c r="I59" s="141"/>
      <c r="J59" s="141"/>
      <c r="K59" s="513">
        <v>0</v>
      </c>
      <c r="L59" s="106"/>
      <c r="M59" s="510" t="s">
        <v>53</v>
      </c>
      <c r="N59" s="105">
        <v>3</v>
      </c>
      <c r="O59" s="105">
        <v>3</v>
      </c>
      <c r="P59" s="105"/>
      <c r="Q59" s="491">
        <v>1</v>
      </c>
      <c r="R59" s="106"/>
      <c r="S59" s="510" t="s">
        <v>53</v>
      </c>
      <c r="T59" s="105"/>
      <c r="U59" s="105"/>
      <c r="V59" s="105"/>
      <c r="W59" s="491">
        <v>0</v>
      </c>
      <c r="X59" s="105"/>
      <c r="Y59" s="510" t="s">
        <v>53</v>
      </c>
      <c r="Z59" s="105"/>
      <c r="AA59" s="105"/>
      <c r="AB59" s="105"/>
      <c r="AC59" s="491">
        <v>0</v>
      </c>
    </row>
    <row r="60" spans="1:29" x14ac:dyDescent="0.35">
      <c r="A60" s="510" t="s">
        <v>54</v>
      </c>
      <c r="B60" s="473">
        <v>15</v>
      </c>
      <c r="C60" s="473">
        <v>15</v>
      </c>
      <c r="D60" s="473"/>
      <c r="E60" s="511">
        <v>1</v>
      </c>
      <c r="F60" s="106"/>
      <c r="G60" s="510" t="s">
        <v>54</v>
      </c>
      <c r="H60" s="141">
        <v>5</v>
      </c>
      <c r="I60" s="141">
        <v>5</v>
      </c>
      <c r="J60" s="141"/>
      <c r="K60" s="513">
        <v>1</v>
      </c>
      <c r="L60" s="106"/>
      <c r="M60" s="510" t="s">
        <v>54</v>
      </c>
      <c r="N60" s="105">
        <v>10</v>
      </c>
      <c r="O60" s="105">
        <v>10</v>
      </c>
      <c r="P60" s="105"/>
      <c r="Q60" s="491">
        <v>1</v>
      </c>
      <c r="R60" s="106"/>
      <c r="S60" s="510" t="s">
        <v>54</v>
      </c>
      <c r="T60" s="105"/>
      <c r="U60" s="105"/>
      <c r="V60" s="105"/>
      <c r="W60" s="491">
        <v>0</v>
      </c>
      <c r="X60" s="105"/>
      <c r="Y60" s="510" t="s">
        <v>54</v>
      </c>
      <c r="Z60" s="105"/>
      <c r="AA60" s="105"/>
      <c r="AB60" s="105"/>
      <c r="AC60" s="491">
        <v>0</v>
      </c>
    </row>
    <row r="61" spans="1:29" x14ac:dyDescent="0.35">
      <c r="A61" s="510" t="s">
        <v>55</v>
      </c>
      <c r="B61" s="473">
        <v>4</v>
      </c>
      <c r="C61" s="473">
        <v>1</v>
      </c>
      <c r="D61" s="473">
        <v>3</v>
      </c>
      <c r="E61" s="511">
        <v>0.25</v>
      </c>
      <c r="F61" s="106"/>
      <c r="G61" s="510" t="s">
        <v>55</v>
      </c>
      <c r="H61" s="141"/>
      <c r="I61" s="141"/>
      <c r="J61" s="141"/>
      <c r="K61" s="513">
        <v>0</v>
      </c>
      <c r="L61" s="106"/>
      <c r="M61" s="510" t="s">
        <v>55</v>
      </c>
      <c r="N61" s="105">
        <v>4</v>
      </c>
      <c r="O61" s="105">
        <v>1</v>
      </c>
      <c r="P61" s="105">
        <v>3</v>
      </c>
      <c r="Q61" s="491">
        <v>0.25</v>
      </c>
      <c r="R61" s="106"/>
      <c r="S61" s="510" t="s">
        <v>55</v>
      </c>
      <c r="T61" s="105"/>
      <c r="U61" s="105"/>
      <c r="V61" s="105"/>
      <c r="W61" s="491">
        <v>0</v>
      </c>
      <c r="X61" s="105"/>
      <c r="Y61" s="510" t="s">
        <v>55</v>
      </c>
      <c r="Z61" s="105"/>
      <c r="AA61" s="105"/>
      <c r="AB61" s="105"/>
      <c r="AC61" s="491">
        <v>0</v>
      </c>
    </row>
    <row r="62" spans="1:29" x14ac:dyDescent="0.35">
      <c r="A62" s="510" t="s">
        <v>56</v>
      </c>
      <c r="B62" s="473">
        <v>34</v>
      </c>
      <c r="C62" s="473">
        <v>28</v>
      </c>
      <c r="D62" s="473">
        <v>6</v>
      </c>
      <c r="E62" s="511">
        <v>0.82352941176470595</v>
      </c>
      <c r="F62" s="106"/>
      <c r="G62" s="510" t="s">
        <v>56</v>
      </c>
      <c r="H62" s="141">
        <v>8</v>
      </c>
      <c r="I62" s="141">
        <v>7</v>
      </c>
      <c r="J62" s="141">
        <v>1</v>
      </c>
      <c r="K62" s="513">
        <v>0.875</v>
      </c>
      <c r="L62" s="106"/>
      <c r="M62" s="510" t="s">
        <v>56</v>
      </c>
      <c r="N62" s="105">
        <v>9</v>
      </c>
      <c r="O62" s="105">
        <v>5</v>
      </c>
      <c r="P62" s="105">
        <v>4</v>
      </c>
      <c r="Q62" s="491">
        <v>0.55555555555555602</v>
      </c>
      <c r="R62" s="106"/>
      <c r="S62" s="510" t="s">
        <v>56</v>
      </c>
      <c r="T62" s="105">
        <v>9</v>
      </c>
      <c r="U62" s="105">
        <v>8</v>
      </c>
      <c r="V62" s="105">
        <v>1</v>
      </c>
      <c r="W62" s="491">
        <v>0.88888888888888895</v>
      </c>
      <c r="X62" s="105"/>
      <c r="Y62" s="510" t="s">
        <v>56</v>
      </c>
      <c r="Z62" s="105">
        <v>8</v>
      </c>
      <c r="AA62" s="105">
        <v>8</v>
      </c>
      <c r="AB62" s="105"/>
      <c r="AC62" s="491">
        <v>1</v>
      </c>
    </row>
    <row r="63" spans="1:29" x14ac:dyDescent="0.35">
      <c r="A63" s="510" t="s">
        <v>57</v>
      </c>
      <c r="B63" s="473">
        <v>2</v>
      </c>
      <c r="C63" s="473">
        <v>2</v>
      </c>
      <c r="D63" s="473"/>
      <c r="E63" s="511">
        <v>1</v>
      </c>
      <c r="F63" s="106"/>
      <c r="G63" s="510" t="s">
        <v>57</v>
      </c>
      <c r="H63" s="141"/>
      <c r="I63" s="141"/>
      <c r="J63" s="141"/>
      <c r="K63" s="513">
        <v>0</v>
      </c>
      <c r="L63" s="106"/>
      <c r="M63" s="510" t="s">
        <v>57</v>
      </c>
      <c r="N63" s="105"/>
      <c r="O63" s="105"/>
      <c r="P63" s="105"/>
      <c r="Q63" s="491">
        <v>0</v>
      </c>
      <c r="R63" s="106"/>
      <c r="S63" s="510" t="s">
        <v>57</v>
      </c>
      <c r="T63" s="105"/>
      <c r="U63" s="105"/>
      <c r="V63" s="105"/>
      <c r="W63" s="491">
        <v>0</v>
      </c>
      <c r="X63" s="105"/>
      <c r="Y63" s="510" t="s">
        <v>57</v>
      </c>
      <c r="Z63" s="105">
        <v>2</v>
      </c>
      <c r="AA63" s="105">
        <v>2</v>
      </c>
      <c r="AB63" s="105"/>
      <c r="AC63" s="491">
        <v>1</v>
      </c>
    </row>
    <row r="64" spans="1:29" x14ac:dyDescent="0.35">
      <c r="A64" s="510" t="s">
        <v>58</v>
      </c>
      <c r="B64" s="473">
        <v>10</v>
      </c>
      <c r="C64" s="473">
        <v>10</v>
      </c>
      <c r="D64" s="473"/>
      <c r="E64" s="511">
        <v>1</v>
      </c>
      <c r="F64" s="106"/>
      <c r="G64" s="510" t="s">
        <v>58</v>
      </c>
      <c r="H64" s="141">
        <v>2</v>
      </c>
      <c r="I64" s="141">
        <v>2</v>
      </c>
      <c r="J64" s="141"/>
      <c r="K64" s="513">
        <v>1</v>
      </c>
      <c r="L64" s="106"/>
      <c r="M64" s="510" t="s">
        <v>58</v>
      </c>
      <c r="N64" s="105">
        <v>7</v>
      </c>
      <c r="O64" s="105">
        <v>7</v>
      </c>
      <c r="P64" s="105"/>
      <c r="Q64" s="491">
        <v>1</v>
      </c>
      <c r="R64" s="106"/>
      <c r="S64" s="510" t="s">
        <v>58</v>
      </c>
      <c r="T64" s="105">
        <v>1</v>
      </c>
      <c r="U64" s="105">
        <v>1</v>
      </c>
      <c r="V64" s="105"/>
      <c r="W64" s="491">
        <v>1</v>
      </c>
      <c r="X64" s="105"/>
      <c r="Y64" s="510" t="s">
        <v>58</v>
      </c>
      <c r="Z64" s="105"/>
      <c r="AA64" s="105"/>
      <c r="AB64" s="105"/>
      <c r="AC64" s="491">
        <v>0</v>
      </c>
    </row>
    <row r="65" spans="1:29" x14ac:dyDescent="0.35">
      <c r="A65" s="510" t="s">
        <v>59</v>
      </c>
      <c r="B65" s="473">
        <v>25</v>
      </c>
      <c r="C65" s="473">
        <v>21</v>
      </c>
      <c r="D65" s="473">
        <v>4</v>
      </c>
      <c r="E65" s="511">
        <v>0.84</v>
      </c>
      <c r="F65" s="106"/>
      <c r="G65" s="510" t="s">
        <v>59</v>
      </c>
      <c r="H65" s="141">
        <v>22</v>
      </c>
      <c r="I65" s="141">
        <v>20</v>
      </c>
      <c r="J65" s="141">
        <v>2</v>
      </c>
      <c r="K65" s="513">
        <v>0.90909090909090895</v>
      </c>
      <c r="L65" s="106"/>
      <c r="M65" s="510" t="s">
        <v>59</v>
      </c>
      <c r="N65" s="105">
        <v>1</v>
      </c>
      <c r="O65" s="105"/>
      <c r="P65" s="105">
        <v>1</v>
      </c>
      <c r="Q65" s="491">
        <v>0</v>
      </c>
      <c r="R65" s="106"/>
      <c r="S65" s="510" t="s">
        <v>59</v>
      </c>
      <c r="T65" s="105">
        <v>2</v>
      </c>
      <c r="U65" s="105">
        <v>1</v>
      </c>
      <c r="V65" s="105">
        <v>1</v>
      </c>
      <c r="W65" s="491">
        <v>0.5</v>
      </c>
      <c r="X65" s="105"/>
      <c r="Y65" s="510" t="s">
        <v>59</v>
      </c>
      <c r="Z65" s="105"/>
      <c r="AA65" s="105"/>
      <c r="AB65" s="105"/>
      <c r="AC65" s="491">
        <v>0</v>
      </c>
    </row>
    <row r="66" spans="1:29" x14ac:dyDescent="0.35">
      <c r="A66" s="510" t="s">
        <v>60</v>
      </c>
      <c r="B66" s="473">
        <v>996</v>
      </c>
      <c r="C66" s="473">
        <v>887</v>
      </c>
      <c r="D66" s="473">
        <v>109</v>
      </c>
      <c r="E66" s="511">
        <v>0.89056224899598402</v>
      </c>
      <c r="F66" s="106"/>
      <c r="G66" s="510" t="s">
        <v>60</v>
      </c>
      <c r="H66" s="141">
        <v>192</v>
      </c>
      <c r="I66" s="141">
        <v>181</v>
      </c>
      <c r="J66" s="141">
        <v>11</v>
      </c>
      <c r="K66" s="513">
        <v>0.94270833333333304</v>
      </c>
      <c r="L66" s="106"/>
      <c r="M66" s="510" t="s">
        <v>60</v>
      </c>
      <c r="N66" s="105">
        <v>474</v>
      </c>
      <c r="O66" s="105">
        <v>415</v>
      </c>
      <c r="P66" s="105">
        <v>59</v>
      </c>
      <c r="Q66" s="491">
        <v>0.87552742616033796</v>
      </c>
      <c r="R66" s="106"/>
      <c r="S66" s="510" t="s">
        <v>60</v>
      </c>
      <c r="T66" s="105">
        <v>224</v>
      </c>
      <c r="U66" s="105">
        <v>188</v>
      </c>
      <c r="V66" s="105">
        <v>36</v>
      </c>
      <c r="W66" s="491">
        <v>0.83928571428571397</v>
      </c>
      <c r="X66" s="105"/>
      <c r="Y66" s="510" t="s">
        <v>60</v>
      </c>
      <c r="Z66" s="105">
        <v>106</v>
      </c>
      <c r="AA66" s="105">
        <v>103</v>
      </c>
      <c r="AB66" s="105">
        <v>3</v>
      </c>
      <c r="AC66" s="491">
        <v>0.97169811320754695</v>
      </c>
    </row>
    <row r="67" spans="1:29" x14ac:dyDescent="0.35">
      <c r="A67" s="510" t="s">
        <v>61</v>
      </c>
      <c r="B67" s="473">
        <v>52</v>
      </c>
      <c r="C67" s="473">
        <v>43</v>
      </c>
      <c r="D67" s="473">
        <v>9</v>
      </c>
      <c r="E67" s="511">
        <v>0.82692307692307698</v>
      </c>
      <c r="F67" s="106"/>
      <c r="G67" s="510" t="s">
        <v>61</v>
      </c>
      <c r="H67" s="141">
        <v>10</v>
      </c>
      <c r="I67" s="141">
        <v>6</v>
      </c>
      <c r="J67" s="141">
        <v>4</v>
      </c>
      <c r="K67" s="513">
        <v>0.6</v>
      </c>
      <c r="L67" s="106"/>
      <c r="M67" s="510" t="s">
        <v>61</v>
      </c>
      <c r="N67" s="105">
        <v>15</v>
      </c>
      <c r="O67" s="105">
        <v>14</v>
      </c>
      <c r="P67" s="105">
        <v>1</v>
      </c>
      <c r="Q67" s="491">
        <v>0.93333333333333302</v>
      </c>
      <c r="R67" s="106"/>
      <c r="S67" s="510" t="s">
        <v>61</v>
      </c>
      <c r="T67" s="105">
        <v>6</v>
      </c>
      <c r="U67" s="105">
        <v>3</v>
      </c>
      <c r="V67" s="105">
        <v>3</v>
      </c>
      <c r="W67" s="491">
        <v>0.5</v>
      </c>
      <c r="X67" s="105"/>
      <c r="Y67" s="510" t="s">
        <v>61</v>
      </c>
      <c r="Z67" s="105">
        <v>21</v>
      </c>
      <c r="AA67" s="105">
        <v>20</v>
      </c>
      <c r="AB67" s="105">
        <v>1</v>
      </c>
      <c r="AC67" s="491">
        <v>0.952380952380952</v>
      </c>
    </row>
    <row r="68" spans="1:29" x14ac:dyDescent="0.35">
      <c r="A68" s="510" t="s">
        <v>62</v>
      </c>
      <c r="B68" s="473">
        <v>12</v>
      </c>
      <c r="C68" s="473">
        <v>9</v>
      </c>
      <c r="D68" s="473">
        <v>3</v>
      </c>
      <c r="E68" s="511">
        <v>0.75</v>
      </c>
      <c r="F68" s="106"/>
      <c r="G68" s="510" t="s">
        <v>62</v>
      </c>
      <c r="H68" s="141"/>
      <c r="I68" s="141"/>
      <c r="J68" s="141"/>
      <c r="K68" s="513">
        <v>0</v>
      </c>
      <c r="L68" s="106"/>
      <c r="M68" s="510" t="s">
        <v>62</v>
      </c>
      <c r="N68" s="105"/>
      <c r="O68" s="105"/>
      <c r="P68" s="105"/>
      <c r="Q68" s="491">
        <v>0</v>
      </c>
      <c r="R68" s="106"/>
      <c r="S68" s="510" t="s">
        <v>62</v>
      </c>
      <c r="T68" s="105">
        <v>12</v>
      </c>
      <c r="U68" s="105">
        <v>9</v>
      </c>
      <c r="V68" s="105">
        <v>3</v>
      </c>
      <c r="W68" s="491">
        <v>0.75</v>
      </c>
      <c r="X68" s="105"/>
      <c r="Y68" s="510" t="s">
        <v>62</v>
      </c>
      <c r="Z68" s="105"/>
      <c r="AA68" s="105"/>
      <c r="AB68" s="105"/>
      <c r="AC68" s="491">
        <v>0</v>
      </c>
    </row>
    <row r="69" spans="1:29" x14ac:dyDescent="0.35">
      <c r="A69" s="510" t="s">
        <v>63</v>
      </c>
      <c r="B69" s="473">
        <v>464</v>
      </c>
      <c r="C69" s="473">
        <v>250</v>
      </c>
      <c r="D69" s="473">
        <v>214</v>
      </c>
      <c r="E69" s="511">
        <v>0.53879310344827602</v>
      </c>
      <c r="F69" s="106"/>
      <c r="G69" s="510" t="s">
        <v>63</v>
      </c>
      <c r="H69" s="141">
        <v>17</v>
      </c>
      <c r="I69" s="141">
        <v>11</v>
      </c>
      <c r="J69" s="141">
        <v>6</v>
      </c>
      <c r="K69" s="513">
        <v>0.64705882352941202</v>
      </c>
      <c r="L69" s="106"/>
      <c r="M69" s="510" t="s">
        <v>63</v>
      </c>
      <c r="N69" s="105">
        <v>394</v>
      </c>
      <c r="O69" s="105">
        <v>193</v>
      </c>
      <c r="P69" s="105">
        <v>201</v>
      </c>
      <c r="Q69" s="491">
        <v>0.48984771573604102</v>
      </c>
      <c r="R69" s="106"/>
      <c r="S69" s="510" t="s">
        <v>63</v>
      </c>
      <c r="T69" s="105">
        <v>25</v>
      </c>
      <c r="U69" s="105">
        <v>19</v>
      </c>
      <c r="V69" s="105">
        <v>6</v>
      </c>
      <c r="W69" s="491">
        <v>0.76</v>
      </c>
      <c r="X69" s="105"/>
      <c r="Y69" s="510" t="s">
        <v>63</v>
      </c>
      <c r="Z69" s="105">
        <v>28</v>
      </c>
      <c r="AA69" s="105">
        <v>27</v>
      </c>
      <c r="AB69" s="105">
        <v>1</v>
      </c>
      <c r="AC69" s="491">
        <v>0.96428571428571397</v>
      </c>
    </row>
    <row r="70" spans="1:29" x14ac:dyDescent="0.35">
      <c r="A70" s="510" t="s">
        <v>64</v>
      </c>
      <c r="B70" s="473">
        <v>168</v>
      </c>
      <c r="C70" s="473">
        <v>153</v>
      </c>
      <c r="D70" s="473">
        <v>15</v>
      </c>
      <c r="E70" s="511">
        <v>0.91071428571428603</v>
      </c>
      <c r="F70" s="106"/>
      <c r="G70" s="510" t="s">
        <v>64</v>
      </c>
      <c r="H70" s="141"/>
      <c r="I70" s="141"/>
      <c r="J70" s="141"/>
      <c r="K70" s="513">
        <v>0</v>
      </c>
      <c r="L70" s="106"/>
      <c r="M70" s="510" t="s">
        <v>64</v>
      </c>
      <c r="N70" s="105"/>
      <c r="O70" s="105"/>
      <c r="P70" s="105"/>
      <c r="Q70" s="491">
        <v>0</v>
      </c>
      <c r="R70" s="106"/>
      <c r="S70" s="510" t="s">
        <v>64</v>
      </c>
      <c r="T70" s="105">
        <v>158</v>
      </c>
      <c r="U70" s="105">
        <v>146</v>
      </c>
      <c r="V70" s="105">
        <v>12</v>
      </c>
      <c r="W70" s="491">
        <v>0.924050632911392</v>
      </c>
      <c r="X70" s="105"/>
      <c r="Y70" s="510" t="s">
        <v>64</v>
      </c>
      <c r="Z70" s="105">
        <v>10</v>
      </c>
      <c r="AA70" s="105">
        <v>7</v>
      </c>
      <c r="AB70" s="105">
        <v>3</v>
      </c>
      <c r="AC70" s="491">
        <v>0.7</v>
      </c>
    </row>
    <row r="71" spans="1:29" x14ac:dyDescent="0.35">
      <c r="A71" s="510" t="s">
        <v>65</v>
      </c>
      <c r="B71" s="473">
        <v>52</v>
      </c>
      <c r="C71" s="473">
        <v>50</v>
      </c>
      <c r="D71" s="473">
        <v>2</v>
      </c>
      <c r="E71" s="511">
        <v>0.96153846153846201</v>
      </c>
      <c r="F71" s="106"/>
      <c r="G71" s="510" t="s">
        <v>65</v>
      </c>
      <c r="H71" s="141">
        <v>6</v>
      </c>
      <c r="I71" s="141">
        <v>6</v>
      </c>
      <c r="J71" s="141"/>
      <c r="K71" s="513">
        <v>1</v>
      </c>
      <c r="L71" s="106"/>
      <c r="M71" s="510" t="s">
        <v>65</v>
      </c>
      <c r="N71" s="105">
        <v>35</v>
      </c>
      <c r="O71" s="105">
        <v>33</v>
      </c>
      <c r="P71" s="105">
        <v>2</v>
      </c>
      <c r="Q71" s="491">
        <v>0.94285714285714295</v>
      </c>
      <c r="R71" s="106"/>
      <c r="S71" s="510" t="s">
        <v>65</v>
      </c>
      <c r="T71" s="105"/>
      <c r="U71" s="105"/>
      <c r="V71" s="105"/>
      <c r="W71" s="491">
        <v>0</v>
      </c>
      <c r="X71" s="105"/>
      <c r="Y71" s="510" t="s">
        <v>65</v>
      </c>
      <c r="Z71" s="105">
        <v>11</v>
      </c>
      <c r="AA71" s="105">
        <v>11</v>
      </c>
      <c r="AB71" s="105"/>
      <c r="AC71" s="491">
        <v>1</v>
      </c>
    </row>
    <row r="72" spans="1:29" x14ac:dyDescent="0.35">
      <c r="A72" s="510" t="s">
        <v>66</v>
      </c>
      <c r="B72" s="473">
        <v>108</v>
      </c>
      <c r="C72" s="473">
        <v>96</v>
      </c>
      <c r="D72" s="473">
        <v>12</v>
      </c>
      <c r="E72" s="511">
        <v>0.88888888888888895</v>
      </c>
      <c r="F72" s="106"/>
      <c r="G72" s="510" t="s">
        <v>66</v>
      </c>
      <c r="H72" s="141">
        <v>70</v>
      </c>
      <c r="I72" s="141">
        <v>63</v>
      </c>
      <c r="J72" s="141">
        <v>7</v>
      </c>
      <c r="K72" s="513">
        <v>0.9</v>
      </c>
      <c r="L72" s="106"/>
      <c r="M72" s="510" t="s">
        <v>66</v>
      </c>
      <c r="N72" s="105">
        <v>12</v>
      </c>
      <c r="O72" s="105">
        <v>12</v>
      </c>
      <c r="P72" s="105"/>
      <c r="Q72" s="491">
        <v>1</v>
      </c>
      <c r="R72" s="106"/>
      <c r="S72" s="510" t="s">
        <v>66</v>
      </c>
      <c r="T72" s="105">
        <v>7</v>
      </c>
      <c r="U72" s="105">
        <v>5</v>
      </c>
      <c r="V72" s="105">
        <v>2</v>
      </c>
      <c r="W72" s="491">
        <v>0.71428571428571397</v>
      </c>
      <c r="X72" s="105"/>
      <c r="Y72" s="510" t="s">
        <v>66</v>
      </c>
      <c r="Z72" s="105">
        <v>19</v>
      </c>
      <c r="AA72" s="105">
        <v>16</v>
      </c>
      <c r="AB72" s="105">
        <v>3</v>
      </c>
      <c r="AC72" s="491">
        <v>0.84210526315789502</v>
      </c>
    </row>
    <row r="73" spans="1:29" x14ac:dyDescent="0.35">
      <c r="A73" s="510" t="s">
        <v>67</v>
      </c>
      <c r="B73" s="473">
        <v>140</v>
      </c>
      <c r="C73" s="473">
        <v>100</v>
      </c>
      <c r="D73" s="473">
        <v>40</v>
      </c>
      <c r="E73" s="511">
        <v>0.71428571428571397</v>
      </c>
      <c r="F73" s="106"/>
      <c r="G73" s="510" t="s">
        <v>67</v>
      </c>
      <c r="H73" s="141">
        <v>29</v>
      </c>
      <c r="I73" s="141">
        <v>15</v>
      </c>
      <c r="J73" s="141">
        <v>14</v>
      </c>
      <c r="K73" s="513">
        <v>0.51724137931034497</v>
      </c>
      <c r="L73" s="106"/>
      <c r="M73" s="510" t="s">
        <v>67</v>
      </c>
      <c r="N73" s="105">
        <v>98</v>
      </c>
      <c r="O73" s="105">
        <v>74</v>
      </c>
      <c r="P73" s="105">
        <v>24</v>
      </c>
      <c r="Q73" s="491">
        <v>0.75510204081632604</v>
      </c>
      <c r="R73" s="106"/>
      <c r="S73" s="510" t="s">
        <v>67</v>
      </c>
      <c r="T73" s="105">
        <v>13</v>
      </c>
      <c r="U73" s="105">
        <v>11</v>
      </c>
      <c r="V73" s="105">
        <v>2</v>
      </c>
      <c r="W73" s="491">
        <v>0.84615384615384603</v>
      </c>
      <c r="X73" s="105"/>
      <c r="Y73" s="510" t="s">
        <v>67</v>
      </c>
      <c r="Z73" s="105"/>
      <c r="AA73" s="105"/>
      <c r="AB73" s="105"/>
      <c r="AC73" s="491">
        <v>0</v>
      </c>
    </row>
    <row r="74" spans="1:29" x14ac:dyDescent="0.35">
      <c r="A74" s="510" t="s">
        <v>68</v>
      </c>
      <c r="B74" s="473">
        <v>89</v>
      </c>
      <c r="C74" s="473">
        <v>83</v>
      </c>
      <c r="D74" s="473">
        <v>6</v>
      </c>
      <c r="E74" s="511">
        <v>0.93258426966292096</v>
      </c>
      <c r="F74" s="106"/>
      <c r="G74" s="510" t="s">
        <v>68</v>
      </c>
      <c r="H74" s="141">
        <v>8</v>
      </c>
      <c r="I74" s="141">
        <v>8</v>
      </c>
      <c r="J74" s="141"/>
      <c r="K74" s="513">
        <v>1</v>
      </c>
      <c r="L74" s="106"/>
      <c r="M74" s="510" t="s">
        <v>68</v>
      </c>
      <c r="N74" s="105">
        <v>32</v>
      </c>
      <c r="O74" s="105">
        <v>29</v>
      </c>
      <c r="P74" s="105">
        <v>3</v>
      </c>
      <c r="Q74" s="491">
        <v>0.90625</v>
      </c>
      <c r="R74" s="106"/>
      <c r="S74" s="510" t="s">
        <v>68</v>
      </c>
      <c r="T74" s="105">
        <v>6</v>
      </c>
      <c r="U74" s="105">
        <v>6</v>
      </c>
      <c r="V74" s="105"/>
      <c r="W74" s="491">
        <v>1</v>
      </c>
      <c r="X74" s="105"/>
      <c r="Y74" s="510" t="s">
        <v>68</v>
      </c>
      <c r="Z74" s="105">
        <v>43</v>
      </c>
      <c r="AA74" s="105">
        <v>40</v>
      </c>
      <c r="AB74" s="105">
        <v>3</v>
      </c>
      <c r="AC74" s="491">
        <v>0.93023255813953498</v>
      </c>
    </row>
    <row r="75" spans="1:29" x14ac:dyDescent="0.35">
      <c r="A75" s="510" t="s">
        <v>69</v>
      </c>
      <c r="B75" s="473">
        <v>46</v>
      </c>
      <c r="C75" s="473">
        <v>40</v>
      </c>
      <c r="D75" s="473">
        <v>6</v>
      </c>
      <c r="E75" s="511">
        <v>0.86956521739130399</v>
      </c>
      <c r="F75" s="106"/>
      <c r="G75" s="510" t="s">
        <v>69</v>
      </c>
      <c r="H75" s="141"/>
      <c r="I75" s="141"/>
      <c r="J75" s="141"/>
      <c r="K75" s="513">
        <v>0</v>
      </c>
      <c r="L75" s="106"/>
      <c r="M75" s="510" t="s">
        <v>69</v>
      </c>
      <c r="N75" s="105">
        <v>42</v>
      </c>
      <c r="O75" s="105">
        <v>36</v>
      </c>
      <c r="P75" s="105">
        <v>6</v>
      </c>
      <c r="Q75" s="491">
        <v>0.85714285714285698</v>
      </c>
      <c r="R75" s="106"/>
      <c r="S75" s="510" t="s">
        <v>69</v>
      </c>
      <c r="T75" s="105"/>
      <c r="U75" s="105"/>
      <c r="V75" s="105"/>
      <c r="W75" s="491">
        <v>0</v>
      </c>
      <c r="X75" s="105"/>
      <c r="Y75" s="510" t="s">
        <v>69</v>
      </c>
      <c r="Z75" s="105">
        <v>4</v>
      </c>
      <c r="AA75" s="105">
        <v>4</v>
      </c>
      <c r="AB75" s="105"/>
      <c r="AC75" s="491">
        <v>1</v>
      </c>
    </row>
    <row r="76" spans="1:29" x14ac:dyDescent="0.35">
      <c r="A76" s="510" t="s">
        <v>70</v>
      </c>
      <c r="B76" s="473">
        <v>24</v>
      </c>
      <c r="C76" s="473">
        <v>22</v>
      </c>
      <c r="D76" s="473">
        <v>2</v>
      </c>
      <c r="E76" s="511">
        <v>0.91666666666666696</v>
      </c>
      <c r="F76" s="106"/>
      <c r="G76" s="510" t="s">
        <v>70</v>
      </c>
      <c r="H76" s="141"/>
      <c r="I76" s="141"/>
      <c r="J76" s="141"/>
      <c r="K76" s="513">
        <v>0</v>
      </c>
      <c r="L76" s="106"/>
      <c r="M76" s="510" t="s">
        <v>70</v>
      </c>
      <c r="N76" s="105"/>
      <c r="O76" s="105"/>
      <c r="P76" s="105"/>
      <c r="Q76" s="491">
        <v>0</v>
      </c>
      <c r="R76" s="106"/>
      <c r="S76" s="510" t="s">
        <v>70</v>
      </c>
      <c r="T76" s="105">
        <v>24</v>
      </c>
      <c r="U76" s="105">
        <v>22</v>
      </c>
      <c r="V76" s="105">
        <v>2</v>
      </c>
      <c r="W76" s="491">
        <v>0.91666666666666696</v>
      </c>
      <c r="X76" s="105"/>
      <c r="Y76" s="510" t="s">
        <v>70</v>
      </c>
      <c r="Z76" s="105"/>
      <c r="AA76" s="105"/>
      <c r="AB76" s="105"/>
      <c r="AC76" s="491">
        <v>0</v>
      </c>
    </row>
    <row r="77" spans="1:29" x14ac:dyDescent="0.35">
      <c r="A77" s="510" t="s">
        <v>71</v>
      </c>
      <c r="B77" s="473">
        <v>80</v>
      </c>
      <c r="C77" s="473">
        <v>76</v>
      </c>
      <c r="D77" s="473">
        <v>4</v>
      </c>
      <c r="E77" s="511">
        <v>0.95</v>
      </c>
      <c r="F77" s="106"/>
      <c r="G77" s="510" t="s">
        <v>71</v>
      </c>
      <c r="H77" s="141">
        <v>19</v>
      </c>
      <c r="I77" s="141">
        <v>15</v>
      </c>
      <c r="J77" s="141">
        <v>4</v>
      </c>
      <c r="K77" s="513">
        <v>0.78947368421052599</v>
      </c>
      <c r="L77" s="106"/>
      <c r="M77" s="510" t="s">
        <v>71</v>
      </c>
      <c r="N77" s="105">
        <v>35</v>
      </c>
      <c r="O77" s="105">
        <v>35</v>
      </c>
      <c r="P77" s="105"/>
      <c r="Q77" s="491">
        <v>1</v>
      </c>
      <c r="R77" s="106"/>
      <c r="S77" s="510" t="s">
        <v>71</v>
      </c>
      <c r="T77" s="105">
        <v>26</v>
      </c>
      <c r="U77" s="105">
        <v>26</v>
      </c>
      <c r="V77" s="105"/>
      <c r="W77" s="491">
        <v>1</v>
      </c>
      <c r="X77" s="105"/>
      <c r="Y77" s="510" t="s">
        <v>71</v>
      </c>
      <c r="Z77" s="105"/>
      <c r="AA77" s="105"/>
      <c r="AB77" s="105"/>
      <c r="AC77" s="491">
        <v>0</v>
      </c>
    </row>
    <row r="78" spans="1:29" x14ac:dyDescent="0.35">
      <c r="A78" s="510" t="s">
        <v>72</v>
      </c>
      <c r="B78" s="473">
        <v>91</v>
      </c>
      <c r="C78" s="473">
        <v>84</v>
      </c>
      <c r="D78" s="473">
        <v>7</v>
      </c>
      <c r="E78" s="511">
        <v>0.92307692307692302</v>
      </c>
      <c r="F78" s="106"/>
      <c r="G78" s="510" t="s">
        <v>72</v>
      </c>
      <c r="H78" s="141">
        <v>13</v>
      </c>
      <c r="I78" s="141">
        <v>11</v>
      </c>
      <c r="J78" s="141">
        <v>2</v>
      </c>
      <c r="K78" s="513">
        <v>0.84615384615384603</v>
      </c>
      <c r="L78" s="106"/>
      <c r="M78" s="510" t="s">
        <v>72</v>
      </c>
      <c r="N78" s="105">
        <v>41</v>
      </c>
      <c r="O78" s="105">
        <v>38</v>
      </c>
      <c r="P78" s="105">
        <v>3</v>
      </c>
      <c r="Q78" s="491">
        <v>0.92682926829268297</v>
      </c>
      <c r="R78" s="106"/>
      <c r="S78" s="510" t="s">
        <v>72</v>
      </c>
      <c r="T78" s="105">
        <v>11</v>
      </c>
      <c r="U78" s="105">
        <v>9</v>
      </c>
      <c r="V78" s="105">
        <v>2</v>
      </c>
      <c r="W78" s="491">
        <v>0.81818181818181801</v>
      </c>
      <c r="X78" s="105"/>
      <c r="Y78" s="510" t="s">
        <v>72</v>
      </c>
      <c r="Z78" s="105">
        <v>26</v>
      </c>
      <c r="AA78" s="105">
        <v>26</v>
      </c>
      <c r="AB78" s="105"/>
      <c r="AC78" s="491">
        <v>1</v>
      </c>
    </row>
    <row r="79" spans="1:29" x14ac:dyDescent="0.35">
      <c r="A79" s="510" t="s">
        <v>73</v>
      </c>
      <c r="B79" s="473">
        <v>4</v>
      </c>
      <c r="C79" s="473">
        <v>3</v>
      </c>
      <c r="D79" s="473">
        <v>1</v>
      </c>
      <c r="E79" s="511">
        <v>0.75</v>
      </c>
      <c r="F79" s="106"/>
      <c r="G79" s="510" t="s">
        <v>73</v>
      </c>
      <c r="H79" s="141"/>
      <c r="I79" s="141"/>
      <c r="J79" s="141"/>
      <c r="K79" s="513">
        <v>0</v>
      </c>
      <c r="L79" s="106"/>
      <c r="M79" s="510" t="s">
        <v>73</v>
      </c>
      <c r="N79" s="105">
        <v>4</v>
      </c>
      <c r="O79" s="105">
        <v>3</v>
      </c>
      <c r="P79" s="105">
        <v>1</v>
      </c>
      <c r="Q79" s="491">
        <v>0.75</v>
      </c>
      <c r="R79" s="106"/>
      <c r="S79" s="510" t="s">
        <v>73</v>
      </c>
      <c r="T79" s="105"/>
      <c r="U79" s="105"/>
      <c r="V79" s="105"/>
      <c r="W79" s="491">
        <v>0</v>
      </c>
      <c r="X79" s="105"/>
      <c r="Y79" s="510" t="s">
        <v>73</v>
      </c>
      <c r="Z79" s="105"/>
      <c r="AA79" s="105"/>
      <c r="AB79" s="105"/>
      <c r="AC79" s="491">
        <v>0</v>
      </c>
    </row>
    <row r="80" spans="1:29" x14ac:dyDescent="0.35">
      <c r="A80" s="510" t="s">
        <v>74</v>
      </c>
      <c r="B80" s="473">
        <v>7</v>
      </c>
      <c r="C80" s="473">
        <v>7</v>
      </c>
      <c r="D80" s="473"/>
      <c r="E80" s="511">
        <v>1</v>
      </c>
      <c r="F80" s="106"/>
      <c r="G80" s="510" t="s">
        <v>74</v>
      </c>
      <c r="H80" s="141"/>
      <c r="I80" s="141"/>
      <c r="J80" s="141"/>
      <c r="K80" s="513">
        <v>0</v>
      </c>
      <c r="L80" s="106"/>
      <c r="M80" s="510" t="s">
        <v>74</v>
      </c>
      <c r="N80" s="105"/>
      <c r="O80" s="105"/>
      <c r="P80" s="105"/>
      <c r="Q80" s="491">
        <v>0</v>
      </c>
      <c r="R80" s="106"/>
      <c r="S80" s="510" t="s">
        <v>74</v>
      </c>
      <c r="T80" s="105">
        <v>7</v>
      </c>
      <c r="U80" s="105">
        <v>7</v>
      </c>
      <c r="V80" s="105"/>
      <c r="W80" s="491">
        <v>1</v>
      </c>
      <c r="X80" s="105"/>
      <c r="Y80" s="510" t="s">
        <v>74</v>
      </c>
      <c r="Z80" s="105"/>
      <c r="AA80" s="105"/>
      <c r="AB80" s="105"/>
      <c r="AC80" s="491">
        <v>0</v>
      </c>
    </row>
    <row r="81" spans="1:29" x14ac:dyDescent="0.35">
      <c r="A81" s="510" t="s">
        <v>75</v>
      </c>
      <c r="B81" s="473">
        <v>17</v>
      </c>
      <c r="C81" s="473">
        <v>14</v>
      </c>
      <c r="D81" s="473">
        <v>3</v>
      </c>
      <c r="E81" s="511">
        <v>0.82352941176470595</v>
      </c>
      <c r="F81" s="106"/>
      <c r="G81" s="510" t="s">
        <v>75</v>
      </c>
      <c r="H81" s="141">
        <v>6</v>
      </c>
      <c r="I81" s="141">
        <v>6</v>
      </c>
      <c r="J81" s="141"/>
      <c r="K81" s="513">
        <v>1</v>
      </c>
      <c r="L81" s="106"/>
      <c r="M81" s="510" t="s">
        <v>75</v>
      </c>
      <c r="N81" s="105">
        <v>6</v>
      </c>
      <c r="O81" s="105">
        <v>6</v>
      </c>
      <c r="P81" s="105"/>
      <c r="Q81" s="491">
        <v>1</v>
      </c>
      <c r="R81" s="106"/>
      <c r="S81" s="510" t="s">
        <v>75</v>
      </c>
      <c r="T81" s="105">
        <v>5</v>
      </c>
      <c r="U81" s="105">
        <v>2</v>
      </c>
      <c r="V81" s="105">
        <v>3</v>
      </c>
      <c r="W81" s="491">
        <v>0.4</v>
      </c>
      <c r="X81" s="105"/>
      <c r="Y81" s="510" t="s">
        <v>75</v>
      </c>
      <c r="Z81" s="105"/>
      <c r="AA81" s="105"/>
      <c r="AB81" s="105"/>
      <c r="AC81" s="491">
        <v>0</v>
      </c>
    </row>
    <row r="82" spans="1:29" x14ac:dyDescent="0.35">
      <c r="A82" s="510" t="s">
        <v>76</v>
      </c>
      <c r="B82" s="473">
        <v>346</v>
      </c>
      <c r="C82" s="473">
        <v>315</v>
      </c>
      <c r="D82" s="473">
        <v>31</v>
      </c>
      <c r="E82" s="511">
        <v>0.91040462427745705</v>
      </c>
      <c r="F82" s="106"/>
      <c r="G82" s="510" t="s">
        <v>76</v>
      </c>
      <c r="H82" s="141">
        <v>57</v>
      </c>
      <c r="I82" s="141">
        <v>51</v>
      </c>
      <c r="J82" s="141">
        <v>6</v>
      </c>
      <c r="K82" s="513">
        <v>0.89473684210526305</v>
      </c>
      <c r="L82" s="106"/>
      <c r="M82" s="510" t="s">
        <v>76</v>
      </c>
      <c r="N82" s="105">
        <v>121</v>
      </c>
      <c r="O82" s="105">
        <v>111</v>
      </c>
      <c r="P82" s="105">
        <v>10</v>
      </c>
      <c r="Q82" s="491">
        <v>0.91735537190082705</v>
      </c>
      <c r="R82" s="106"/>
      <c r="S82" s="510" t="s">
        <v>76</v>
      </c>
      <c r="T82" s="105">
        <v>57</v>
      </c>
      <c r="U82" s="105">
        <v>54</v>
      </c>
      <c r="V82" s="105">
        <v>3</v>
      </c>
      <c r="W82" s="491">
        <v>0.94736842105263197</v>
      </c>
      <c r="X82" s="105"/>
      <c r="Y82" s="510" t="s">
        <v>76</v>
      </c>
      <c r="Z82" s="105">
        <v>111</v>
      </c>
      <c r="AA82" s="105">
        <v>99</v>
      </c>
      <c r="AB82" s="105">
        <v>12</v>
      </c>
      <c r="AC82" s="491">
        <v>0.891891891891892</v>
      </c>
    </row>
    <row r="83" spans="1:29" x14ac:dyDescent="0.35">
      <c r="A83" s="510" t="s">
        <v>77</v>
      </c>
      <c r="B83" s="473">
        <v>21</v>
      </c>
      <c r="C83" s="473">
        <v>21</v>
      </c>
      <c r="D83" s="473"/>
      <c r="E83" s="511">
        <v>1</v>
      </c>
      <c r="F83" s="106"/>
      <c r="G83" s="510" t="s">
        <v>77</v>
      </c>
      <c r="H83" s="141"/>
      <c r="I83" s="141"/>
      <c r="J83" s="141"/>
      <c r="K83" s="513">
        <v>0</v>
      </c>
      <c r="L83" s="106"/>
      <c r="M83" s="510" t="s">
        <v>77</v>
      </c>
      <c r="N83" s="105"/>
      <c r="O83" s="105"/>
      <c r="P83" s="105"/>
      <c r="Q83" s="491">
        <v>0</v>
      </c>
      <c r="R83" s="106"/>
      <c r="S83" s="510" t="s">
        <v>77</v>
      </c>
      <c r="T83" s="105">
        <v>21</v>
      </c>
      <c r="U83" s="105">
        <v>21</v>
      </c>
      <c r="V83" s="105"/>
      <c r="W83" s="491">
        <v>1</v>
      </c>
      <c r="X83" s="105"/>
      <c r="Y83" s="510" t="s">
        <v>77</v>
      </c>
      <c r="Z83" s="105"/>
      <c r="AA83" s="105"/>
      <c r="AB83" s="105"/>
      <c r="AC83" s="491">
        <v>0</v>
      </c>
    </row>
    <row r="84" spans="1:29" x14ac:dyDescent="0.35">
      <c r="A84" s="510" t="s">
        <v>78</v>
      </c>
      <c r="B84" s="473">
        <v>8</v>
      </c>
      <c r="C84" s="473">
        <v>5</v>
      </c>
      <c r="D84" s="473">
        <v>3</v>
      </c>
      <c r="E84" s="511">
        <v>0.625</v>
      </c>
      <c r="F84" s="106"/>
      <c r="G84" s="510" t="s">
        <v>78</v>
      </c>
      <c r="H84" s="141">
        <v>1</v>
      </c>
      <c r="I84" s="141"/>
      <c r="J84" s="141">
        <v>1</v>
      </c>
      <c r="K84" s="513">
        <v>0</v>
      </c>
      <c r="L84" s="106"/>
      <c r="M84" s="510" t="s">
        <v>78</v>
      </c>
      <c r="N84" s="105">
        <v>4</v>
      </c>
      <c r="O84" s="105">
        <v>2</v>
      </c>
      <c r="P84" s="105">
        <v>2</v>
      </c>
      <c r="Q84" s="491">
        <v>0.5</v>
      </c>
      <c r="R84" s="106"/>
      <c r="S84" s="510" t="s">
        <v>78</v>
      </c>
      <c r="T84" s="105"/>
      <c r="U84" s="105"/>
      <c r="V84" s="105"/>
      <c r="W84" s="491">
        <v>0</v>
      </c>
      <c r="X84" s="105"/>
      <c r="Y84" s="510" t="s">
        <v>78</v>
      </c>
      <c r="Z84" s="105">
        <v>3</v>
      </c>
      <c r="AA84" s="105">
        <v>3</v>
      </c>
      <c r="AB84" s="105"/>
      <c r="AC84" s="491">
        <v>1</v>
      </c>
    </row>
    <row r="85" spans="1:29" x14ac:dyDescent="0.35">
      <c r="A85" s="510" t="s">
        <v>79</v>
      </c>
      <c r="B85" s="473">
        <v>3</v>
      </c>
      <c r="C85" s="473">
        <v>3</v>
      </c>
      <c r="D85" s="473"/>
      <c r="E85" s="511">
        <v>1</v>
      </c>
      <c r="F85" s="106"/>
      <c r="G85" s="510" t="s">
        <v>79</v>
      </c>
      <c r="H85" s="141"/>
      <c r="I85" s="141"/>
      <c r="J85" s="141"/>
      <c r="K85" s="513">
        <v>0</v>
      </c>
      <c r="L85" s="106"/>
      <c r="M85" s="510" t="s">
        <v>79</v>
      </c>
      <c r="N85" s="105">
        <v>3</v>
      </c>
      <c r="O85" s="105">
        <v>3</v>
      </c>
      <c r="P85" s="105"/>
      <c r="Q85" s="491">
        <v>1</v>
      </c>
      <c r="R85" s="106"/>
      <c r="S85" s="510" t="s">
        <v>79</v>
      </c>
      <c r="T85" s="105"/>
      <c r="U85" s="105"/>
      <c r="V85" s="105"/>
      <c r="W85" s="491">
        <v>0</v>
      </c>
      <c r="X85" s="105"/>
      <c r="Y85" s="510" t="s">
        <v>79</v>
      </c>
      <c r="Z85" s="105"/>
      <c r="AA85" s="105"/>
      <c r="AB85" s="105"/>
      <c r="AC85" s="491">
        <v>0</v>
      </c>
    </row>
    <row r="86" spans="1:29" x14ac:dyDescent="0.35">
      <c r="A86" s="510" t="s">
        <v>80</v>
      </c>
      <c r="B86" s="473">
        <v>48</v>
      </c>
      <c r="C86" s="473">
        <v>21</v>
      </c>
      <c r="D86" s="473">
        <v>27</v>
      </c>
      <c r="E86" s="511">
        <v>0.4375</v>
      </c>
      <c r="F86" s="106"/>
      <c r="G86" s="510" t="s">
        <v>80</v>
      </c>
      <c r="H86" s="141">
        <v>19</v>
      </c>
      <c r="I86" s="141">
        <v>9</v>
      </c>
      <c r="J86" s="141">
        <v>10</v>
      </c>
      <c r="K86" s="513">
        <v>0.47368421052631599</v>
      </c>
      <c r="L86" s="106"/>
      <c r="M86" s="510" t="s">
        <v>80</v>
      </c>
      <c r="N86" s="105">
        <v>26</v>
      </c>
      <c r="O86" s="105">
        <v>12</v>
      </c>
      <c r="P86" s="105">
        <v>14</v>
      </c>
      <c r="Q86" s="491">
        <v>0.46153846153846201</v>
      </c>
      <c r="R86" s="106"/>
      <c r="S86" s="510" t="s">
        <v>80</v>
      </c>
      <c r="T86" s="105">
        <v>1</v>
      </c>
      <c r="U86" s="105"/>
      <c r="V86" s="105">
        <v>1</v>
      </c>
      <c r="W86" s="491">
        <v>0</v>
      </c>
      <c r="X86" s="105"/>
      <c r="Y86" s="510" t="s">
        <v>80</v>
      </c>
      <c r="Z86" s="105">
        <v>2</v>
      </c>
      <c r="AA86" s="105"/>
      <c r="AB86" s="105">
        <v>2</v>
      </c>
      <c r="AC86" s="491">
        <v>0</v>
      </c>
    </row>
    <row r="87" spans="1:29" x14ac:dyDescent="0.35">
      <c r="A87" s="510" t="s">
        <v>81</v>
      </c>
      <c r="B87" s="473">
        <v>203</v>
      </c>
      <c r="C87" s="473">
        <v>182</v>
      </c>
      <c r="D87" s="473">
        <v>21</v>
      </c>
      <c r="E87" s="511">
        <v>0.89655172413793105</v>
      </c>
      <c r="F87" s="106"/>
      <c r="G87" s="510" t="s">
        <v>81</v>
      </c>
      <c r="H87" s="141">
        <v>34</v>
      </c>
      <c r="I87" s="141">
        <v>30</v>
      </c>
      <c r="J87" s="141">
        <v>4</v>
      </c>
      <c r="K87" s="513">
        <v>0.88235294117647101</v>
      </c>
      <c r="L87" s="106"/>
      <c r="M87" s="510" t="s">
        <v>81</v>
      </c>
      <c r="N87" s="105">
        <v>70</v>
      </c>
      <c r="O87" s="105">
        <v>65</v>
      </c>
      <c r="P87" s="105">
        <v>5</v>
      </c>
      <c r="Q87" s="491">
        <v>0.92857142857142905</v>
      </c>
      <c r="R87" s="106"/>
      <c r="S87" s="510" t="s">
        <v>81</v>
      </c>
      <c r="T87" s="105">
        <v>43</v>
      </c>
      <c r="U87" s="105">
        <v>33</v>
      </c>
      <c r="V87" s="105">
        <v>10</v>
      </c>
      <c r="W87" s="491">
        <v>0.76744186046511598</v>
      </c>
      <c r="X87" s="105"/>
      <c r="Y87" s="510" t="s">
        <v>81</v>
      </c>
      <c r="Z87" s="105">
        <v>56</v>
      </c>
      <c r="AA87" s="105">
        <v>54</v>
      </c>
      <c r="AB87" s="105">
        <v>2</v>
      </c>
      <c r="AC87" s="491">
        <v>0.96428571428571397</v>
      </c>
    </row>
    <row r="88" spans="1:29" x14ac:dyDescent="0.35">
      <c r="A88" s="510" t="s">
        <v>82</v>
      </c>
      <c r="B88" s="473">
        <v>48</v>
      </c>
      <c r="C88" s="473">
        <v>44</v>
      </c>
      <c r="D88" s="473">
        <v>4</v>
      </c>
      <c r="E88" s="511">
        <v>0.91666666666666696</v>
      </c>
      <c r="F88" s="106"/>
      <c r="G88" s="510" t="s">
        <v>82</v>
      </c>
      <c r="H88" s="141"/>
      <c r="I88" s="141"/>
      <c r="J88" s="141"/>
      <c r="K88" s="513">
        <v>0</v>
      </c>
      <c r="L88" s="106"/>
      <c r="M88" s="510" t="s">
        <v>82</v>
      </c>
      <c r="N88" s="105"/>
      <c r="O88" s="105"/>
      <c r="P88" s="105"/>
      <c r="Q88" s="491">
        <v>0</v>
      </c>
      <c r="R88" s="106"/>
      <c r="S88" s="510" t="s">
        <v>82</v>
      </c>
      <c r="T88" s="105">
        <v>39</v>
      </c>
      <c r="U88" s="105">
        <v>35</v>
      </c>
      <c r="V88" s="105">
        <v>4</v>
      </c>
      <c r="W88" s="491">
        <v>0.89743589743589702</v>
      </c>
      <c r="X88" s="105"/>
      <c r="Y88" s="510" t="s">
        <v>82</v>
      </c>
      <c r="Z88" s="105">
        <v>9</v>
      </c>
      <c r="AA88" s="105">
        <v>9</v>
      </c>
      <c r="AB88" s="105"/>
      <c r="AC88" s="491">
        <v>1</v>
      </c>
    </row>
    <row r="89" spans="1:29" x14ac:dyDescent="0.35">
      <c r="A89" s="510" t="s">
        <v>83</v>
      </c>
      <c r="B89" s="473">
        <v>114</v>
      </c>
      <c r="C89" s="473">
        <v>100</v>
      </c>
      <c r="D89" s="473">
        <v>14</v>
      </c>
      <c r="E89" s="511">
        <v>0.87719298245613997</v>
      </c>
      <c r="F89" s="106"/>
      <c r="G89" s="510" t="s">
        <v>83</v>
      </c>
      <c r="H89" s="141">
        <v>21</v>
      </c>
      <c r="I89" s="141">
        <v>16</v>
      </c>
      <c r="J89" s="141">
        <v>5</v>
      </c>
      <c r="K89" s="513">
        <v>0.76190476190476197</v>
      </c>
      <c r="L89" s="106"/>
      <c r="M89" s="510" t="s">
        <v>83</v>
      </c>
      <c r="N89" s="105">
        <v>55</v>
      </c>
      <c r="O89" s="105">
        <v>51</v>
      </c>
      <c r="P89" s="105">
        <v>4</v>
      </c>
      <c r="Q89" s="491">
        <v>0.92727272727272703</v>
      </c>
      <c r="R89" s="106"/>
      <c r="S89" s="510" t="s">
        <v>83</v>
      </c>
      <c r="T89" s="105">
        <v>34</v>
      </c>
      <c r="U89" s="105">
        <v>29</v>
      </c>
      <c r="V89" s="105">
        <v>5</v>
      </c>
      <c r="W89" s="491">
        <v>0.85294117647058798</v>
      </c>
      <c r="X89" s="105"/>
      <c r="Y89" s="510" t="s">
        <v>83</v>
      </c>
      <c r="Z89" s="105">
        <v>4</v>
      </c>
      <c r="AA89" s="105">
        <v>4</v>
      </c>
      <c r="AB89" s="105"/>
      <c r="AC89" s="491">
        <v>1</v>
      </c>
    </row>
    <row r="90" spans="1:29" x14ac:dyDescent="0.35">
      <c r="A90" s="510" t="s">
        <v>206</v>
      </c>
      <c r="B90" s="473">
        <v>3</v>
      </c>
      <c r="C90" s="473">
        <v>1</v>
      </c>
      <c r="D90" s="473">
        <v>2</v>
      </c>
      <c r="E90" s="511">
        <v>0.33333333333333298</v>
      </c>
      <c r="F90" s="106"/>
      <c r="G90" s="510" t="s">
        <v>206</v>
      </c>
      <c r="H90" s="141"/>
      <c r="I90" s="141"/>
      <c r="J90" s="141"/>
      <c r="K90" s="513">
        <v>0</v>
      </c>
      <c r="L90" s="106"/>
      <c r="M90" s="510" t="s">
        <v>206</v>
      </c>
      <c r="N90" s="105">
        <v>3</v>
      </c>
      <c r="O90" s="105">
        <v>1</v>
      </c>
      <c r="P90" s="105">
        <v>2</v>
      </c>
      <c r="Q90" s="491">
        <v>0.33333333333333298</v>
      </c>
      <c r="R90" s="106"/>
      <c r="S90" s="510" t="s">
        <v>206</v>
      </c>
      <c r="T90" s="105"/>
      <c r="U90" s="105"/>
      <c r="V90" s="105"/>
      <c r="W90" s="491">
        <v>0</v>
      </c>
      <c r="X90" s="105"/>
      <c r="Y90" s="510" t="s">
        <v>206</v>
      </c>
      <c r="Z90" s="105"/>
      <c r="AA90" s="105"/>
      <c r="AB90" s="105"/>
      <c r="AC90" s="491">
        <v>0</v>
      </c>
    </row>
    <row r="91" spans="1:29" x14ac:dyDescent="0.35">
      <c r="A91" s="510" t="s">
        <v>84</v>
      </c>
      <c r="B91" s="473">
        <v>127</v>
      </c>
      <c r="C91" s="473">
        <v>99</v>
      </c>
      <c r="D91" s="473">
        <v>28</v>
      </c>
      <c r="E91" s="511">
        <v>0.77952755905511795</v>
      </c>
      <c r="F91" s="106"/>
      <c r="G91" s="510" t="s">
        <v>84</v>
      </c>
      <c r="H91" s="141">
        <v>26</v>
      </c>
      <c r="I91" s="141">
        <v>24</v>
      </c>
      <c r="J91" s="141">
        <v>2</v>
      </c>
      <c r="K91" s="513">
        <v>0.92307692307692302</v>
      </c>
      <c r="L91" s="106"/>
      <c r="M91" s="510" t="s">
        <v>84</v>
      </c>
      <c r="N91" s="105">
        <v>42</v>
      </c>
      <c r="O91" s="105">
        <v>36</v>
      </c>
      <c r="P91" s="105">
        <v>6</v>
      </c>
      <c r="Q91" s="491">
        <v>0.85714285714285698</v>
      </c>
      <c r="R91" s="106"/>
      <c r="S91" s="510" t="s">
        <v>84</v>
      </c>
      <c r="T91" s="105">
        <v>38</v>
      </c>
      <c r="U91" s="105">
        <v>21</v>
      </c>
      <c r="V91" s="105">
        <v>17</v>
      </c>
      <c r="W91" s="491">
        <v>0.55263157894736803</v>
      </c>
      <c r="X91" s="105"/>
      <c r="Y91" s="510" t="s">
        <v>84</v>
      </c>
      <c r="Z91" s="105">
        <v>21</v>
      </c>
      <c r="AA91" s="105">
        <v>18</v>
      </c>
      <c r="AB91" s="105">
        <v>3</v>
      </c>
      <c r="AC91" s="491">
        <v>0.85714285714285698</v>
      </c>
    </row>
    <row r="92" spans="1:29" x14ac:dyDescent="0.35">
      <c r="A92" s="510" t="s">
        <v>85</v>
      </c>
      <c r="B92" s="473">
        <v>10</v>
      </c>
      <c r="C92" s="473">
        <v>10</v>
      </c>
      <c r="D92" s="473"/>
      <c r="E92" s="511">
        <v>1</v>
      </c>
      <c r="F92" s="106"/>
      <c r="G92" s="510" t="s">
        <v>85</v>
      </c>
      <c r="H92" s="141"/>
      <c r="I92" s="141"/>
      <c r="J92" s="141"/>
      <c r="K92" s="513">
        <v>0</v>
      </c>
      <c r="L92" s="106"/>
      <c r="M92" s="510" t="s">
        <v>85</v>
      </c>
      <c r="N92" s="105"/>
      <c r="O92" s="105"/>
      <c r="P92" s="105"/>
      <c r="Q92" s="491">
        <v>0</v>
      </c>
      <c r="R92" s="106"/>
      <c r="S92" s="510" t="s">
        <v>85</v>
      </c>
      <c r="T92" s="105">
        <v>10</v>
      </c>
      <c r="U92" s="105">
        <v>10</v>
      </c>
      <c r="V92" s="105"/>
      <c r="W92" s="491">
        <v>1</v>
      </c>
      <c r="X92" s="105"/>
      <c r="Y92" s="510" t="s">
        <v>85</v>
      </c>
      <c r="Z92" s="105"/>
      <c r="AA92" s="105"/>
      <c r="AB92" s="105"/>
      <c r="AC92" s="491">
        <v>0</v>
      </c>
    </row>
    <row r="93" spans="1:29" x14ac:dyDescent="0.35">
      <c r="A93" s="510" t="s">
        <v>86</v>
      </c>
      <c r="B93" s="473">
        <v>31</v>
      </c>
      <c r="C93" s="473">
        <v>26</v>
      </c>
      <c r="D93" s="473">
        <v>5</v>
      </c>
      <c r="E93" s="511">
        <v>0.83870967741935498</v>
      </c>
      <c r="F93" s="106"/>
      <c r="G93" s="510" t="s">
        <v>86</v>
      </c>
      <c r="H93" s="141"/>
      <c r="I93" s="141"/>
      <c r="J93" s="141"/>
      <c r="K93" s="513">
        <v>0</v>
      </c>
      <c r="L93" s="106"/>
      <c r="M93" s="510" t="s">
        <v>86</v>
      </c>
      <c r="N93" s="105">
        <v>28</v>
      </c>
      <c r="O93" s="105">
        <v>24</v>
      </c>
      <c r="P93" s="105">
        <v>4</v>
      </c>
      <c r="Q93" s="491">
        <v>0.85714285714285698</v>
      </c>
      <c r="R93" s="106"/>
      <c r="S93" s="510" t="s">
        <v>86</v>
      </c>
      <c r="T93" s="105"/>
      <c r="U93" s="105"/>
      <c r="V93" s="105"/>
      <c r="W93" s="491">
        <v>0</v>
      </c>
      <c r="X93" s="105"/>
      <c r="Y93" s="510" t="s">
        <v>86</v>
      </c>
      <c r="Z93" s="105">
        <v>3</v>
      </c>
      <c r="AA93" s="105">
        <v>2</v>
      </c>
      <c r="AB93" s="105">
        <v>1</v>
      </c>
      <c r="AC93" s="491">
        <v>0.66666666666666696</v>
      </c>
    </row>
    <row r="94" spans="1:29" x14ac:dyDescent="0.35">
      <c r="A94" s="510" t="s">
        <v>87</v>
      </c>
      <c r="B94" s="473">
        <v>52</v>
      </c>
      <c r="C94" s="473">
        <v>42</v>
      </c>
      <c r="D94" s="473">
        <v>10</v>
      </c>
      <c r="E94" s="511">
        <v>0.80769230769230804</v>
      </c>
      <c r="F94" s="106"/>
      <c r="G94" s="510" t="s">
        <v>87</v>
      </c>
      <c r="H94" s="141">
        <v>4</v>
      </c>
      <c r="I94" s="141">
        <v>4</v>
      </c>
      <c r="J94" s="141"/>
      <c r="K94" s="513">
        <v>1</v>
      </c>
      <c r="L94" s="106"/>
      <c r="M94" s="510" t="s">
        <v>87</v>
      </c>
      <c r="N94" s="105">
        <v>43</v>
      </c>
      <c r="O94" s="105">
        <v>33</v>
      </c>
      <c r="P94" s="105">
        <v>10</v>
      </c>
      <c r="Q94" s="491">
        <v>0.76744186046511598</v>
      </c>
      <c r="R94" s="106"/>
      <c r="S94" s="510" t="s">
        <v>87</v>
      </c>
      <c r="T94" s="105">
        <v>5</v>
      </c>
      <c r="U94" s="105">
        <v>5</v>
      </c>
      <c r="V94" s="105"/>
      <c r="W94" s="491">
        <v>1</v>
      </c>
      <c r="X94" s="105"/>
      <c r="Y94" s="510" t="s">
        <v>87</v>
      </c>
      <c r="Z94" s="105"/>
      <c r="AA94" s="105"/>
      <c r="AB94" s="105"/>
      <c r="AC94" s="491">
        <v>0</v>
      </c>
    </row>
    <row r="95" spans="1:29" x14ac:dyDescent="0.35">
      <c r="A95" s="510" t="s">
        <v>88</v>
      </c>
      <c r="B95" s="473">
        <v>65</v>
      </c>
      <c r="C95" s="473">
        <v>49</v>
      </c>
      <c r="D95" s="473">
        <v>16</v>
      </c>
      <c r="E95" s="511">
        <v>0.75384615384615405</v>
      </c>
      <c r="F95" s="106"/>
      <c r="G95" s="510" t="s">
        <v>88</v>
      </c>
      <c r="H95" s="141"/>
      <c r="I95" s="141"/>
      <c r="J95" s="141"/>
      <c r="K95" s="513">
        <v>0</v>
      </c>
      <c r="L95" s="106"/>
      <c r="M95" s="510" t="s">
        <v>88</v>
      </c>
      <c r="N95" s="105">
        <v>59</v>
      </c>
      <c r="O95" s="105">
        <v>43</v>
      </c>
      <c r="P95" s="105">
        <v>16</v>
      </c>
      <c r="Q95" s="491">
        <v>0.72881355932203395</v>
      </c>
      <c r="R95" s="106"/>
      <c r="S95" s="510" t="s">
        <v>88</v>
      </c>
      <c r="T95" s="105">
        <v>3</v>
      </c>
      <c r="U95" s="105">
        <v>3</v>
      </c>
      <c r="V95" s="105"/>
      <c r="W95" s="491">
        <v>1</v>
      </c>
      <c r="X95" s="105"/>
      <c r="Y95" s="510" t="s">
        <v>88</v>
      </c>
      <c r="Z95" s="105">
        <v>3</v>
      </c>
      <c r="AA95" s="105">
        <v>3</v>
      </c>
      <c r="AB95" s="105"/>
      <c r="AC95" s="491">
        <v>1</v>
      </c>
    </row>
    <row r="96" spans="1:29" x14ac:dyDescent="0.35">
      <c r="A96" s="510" t="s">
        <v>89</v>
      </c>
      <c r="B96" s="473">
        <v>32</v>
      </c>
      <c r="C96" s="473">
        <v>28</v>
      </c>
      <c r="D96" s="473">
        <v>4</v>
      </c>
      <c r="E96" s="511">
        <v>0.875</v>
      </c>
      <c r="F96" s="106"/>
      <c r="G96" s="510" t="s">
        <v>89</v>
      </c>
      <c r="H96" s="141">
        <v>5</v>
      </c>
      <c r="I96" s="141">
        <v>4</v>
      </c>
      <c r="J96" s="141">
        <v>1</v>
      </c>
      <c r="K96" s="513">
        <v>0.8</v>
      </c>
      <c r="L96" s="106"/>
      <c r="M96" s="510" t="s">
        <v>89</v>
      </c>
      <c r="N96" s="105">
        <v>8</v>
      </c>
      <c r="O96" s="105">
        <v>7</v>
      </c>
      <c r="P96" s="105">
        <v>1</v>
      </c>
      <c r="Q96" s="491">
        <v>0.875</v>
      </c>
      <c r="R96" s="106"/>
      <c r="S96" s="510" t="s">
        <v>89</v>
      </c>
      <c r="T96" s="105">
        <v>5</v>
      </c>
      <c r="U96" s="105">
        <v>3</v>
      </c>
      <c r="V96" s="105">
        <v>2</v>
      </c>
      <c r="W96" s="491">
        <v>0.6</v>
      </c>
      <c r="X96" s="105"/>
      <c r="Y96" s="510" t="s">
        <v>89</v>
      </c>
      <c r="Z96" s="105">
        <v>14</v>
      </c>
      <c r="AA96" s="105">
        <v>14</v>
      </c>
      <c r="AB96" s="105"/>
      <c r="AC96" s="491">
        <v>1</v>
      </c>
    </row>
    <row r="97" spans="1:29" x14ac:dyDescent="0.35">
      <c r="A97" s="509" t="s">
        <v>1360</v>
      </c>
      <c r="B97" s="512">
        <f>SUM(B5:B96)</f>
        <v>8406</v>
      </c>
      <c r="C97" s="512">
        <f t="shared" ref="C97:D97" si="0">SUM(C5:C96)</f>
        <v>7275</v>
      </c>
      <c r="D97" s="512">
        <f t="shared" si="0"/>
        <v>1131</v>
      </c>
      <c r="E97" s="514">
        <f t="shared" ref="E97" si="1">C97/B97</f>
        <v>0.86545324768022835</v>
      </c>
      <c r="F97" s="106"/>
      <c r="G97" s="509" t="s">
        <v>1360</v>
      </c>
      <c r="H97" s="512">
        <f>SUM(H5:H96)</f>
        <v>1390</v>
      </c>
      <c r="I97" s="512">
        <f t="shared" ref="I97:J97" si="2">SUM(I5:I96)</f>
        <v>1209</v>
      </c>
      <c r="J97" s="512">
        <f t="shared" si="2"/>
        <v>181</v>
      </c>
      <c r="K97" s="514">
        <f t="shared" ref="K97" si="3">I97/H97</f>
        <v>0.86978417266187047</v>
      </c>
      <c r="L97" s="106"/>
      <c r="M97" s="518" t="s">
        <v>1360</v>
      </c>
      <c r="N97" s="507">
        <f>SUM(N5:N96)</f>
        <v>4143</v>
      </c>
      <c r="O97" s="507">
        <f t="shared" ref="O97:P97" si="4">SUM(O5:O96)</f>
        <v>3483</v>
      </c>
      <c r="P97" s="507">
        <f t="shared" si="4"/>
        <v>660</v>
      </c>
      <c r="Q97" s="515">
        <f t="shared" ref="Q97" si="5">O97/N97</f>
        <v>0.84069514844315718</v>
      </c>
      <c r="R97" s="106"/>
      <c r="S97" s="518" t="s">
        <v>1360</v>
      </c>
      <c r="T97" s="524">
        <f>SUM(T5:T96)</f>
        <v>1763</v>
      </c>
      <c r="U97" s="524">
        <f t="shared" ref="U97:V97" si="6">SUM(U5:U96)</f>
        <v>1540</v>
      </c>
      <c r="V97" s="524">
        <f t="shared" si="6"/>
        <v>223</v>
      </c>
      <c r="W97" s="515">
        <f t="shared" ref="W97" si="7">U97/T97</f>
        <v>0.87351106069200224</v>
      </c>
      <c r="X97" s="105"/>
      <c r="Y97" s="518" t="s">
        <v>1360</v>
      </c>
      <c r="Z97" s="507">
        <f>SUM(Z5:Z96)</f>
        <v>1110</v>
      </c>
      <c r="AA97" s="507">
        <f t="shared" ref="AA97:AB97" si="8">SUM(AA5:AA96)</f>
        <v>1043</v>
      </c>
      <c r="AB97" s="507">
        <f t="shared" si="8"/>
        <v>67</v>
      </c>
      <c r="AC97" s="515">
        <f t="shared" ref="AC97" si="9">AA97/Z97</f>
        <v>0.93963963963963959</v>
      </c>
    </row>
    <row r="98" spans="1:29" x14ac:dyDescent="0.35">
      <c r="A98" s="520"/>
      <c r="B98" s="521"/>
      <c r="C98" s="521"/>
      <c r="D98" s="521"/>
      <c r="E98" s="521"/>
      <c r="F98" s="521"/>
      <c r="G98" s="522"/>
      <c r="H98" s="235"/>
      <c r="I98" s="235"/>
      <c r="J98" s="235"/>
      <c r="K98" s="235"/>
      <c r="L98" s="223"/>
      <c r="M98" s="522"/>
      <c r="N98" s="223"/>
      <c r="O98" s="223"/>
      <c r="P98" s="223"/>
      <c r="Q98" s="223"/>
      <c r="S98" s="516"/>
      <c r="T98" s="517"/>
      <c r="U98" s="517"/>
      <c r="V98" s="517"/>
      <c r="W98" s="517"/>
    </row>
    <row r="99" spans="1:29" x14ac:dyDescent="0.35">
      <c r="A99" s="523" t="s">
        <v>1404</v>
      </c>
      <c r="B99" s="521"/>
      <c r="C99" s="521"/>
      <c r="D99" s="521"/>
      <c r="E99" s="521"/>
      <c r="F99" s="301"/>
      <c r="G99" s="301"/>
      <c r="H99" s="301"/>
      <c r="I99" s="301"/>
      <c r="J99" s="301"/>
      <c r="K99" s="301"/>
      <c r="L99" s="301"/>
      <c r="M99" s="301"/>
      <c r="N99" s="301"/>
      <c r="O99" s="301"/>
      <c r="P99" s="301"/>
      <c r="Q99" s="301"/>
      <c r="R99" s="519"/>
      <c r="S99" s="519"/>
      <c r="T99" s="519"/>
      <c r="U99" s="519"/>
    </row>
  </sheetData>
  <mergeCells count="6">
    <mergeCell ref="A1:AC1"/>
    <mergeCell ref="A2:E2"/>
    <mergeCell ref="G2:K2"/>
    <mergeCell ref="M2:Q2"/>
    <mergeCell ref="S2:W2"/>
    <mergeCell ref="Y2:AC2"/>
  </mergeCells>
  <printOptions horizontalCentered="1"/>
  <pageMargins left="0.2" right="0.2" top="0.5" bottom="0.25" header="0.3" footer="0.3"/>
  <pageSetup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7:J22"/>
  <sheetViews>
    <sheetView view="pageLayout" topLeftCell="A2" zoomScale="75" zoomScaleNormal="100" zoomScalePageLayoutView="75" workbookViewId="0">
      <selection activeCell="C10" sqref="C10:H10"/>
    </sheetView>
  </sheetViews>
  <sheetFormatPr defaultRowHeight="14.5" x14ac:dyDescent="0.35"/>
  <cols>
    <col min="2" max="2" width="9.1796875" style="17"/>
    <col min="3" max="3" width="10.453125" style="17" customWidth="1"/>
    <col min="4" max="10" width="9.1796875" style="17"/>
  </cols>
  <sheetData>
    <row r="7" spans="3:8" ht="25.5" customHeight="1" x14ac:dyDescent="0.35">
      <c r="C7" s="602" t="s">
        <v>219</v>
      </c>
      <c r="D7" s="602"/>
      <c r="E7" s="602"/>
      <c r="F7" s="602"/>
      <c r="G7" s="602"/>
      <c r="H7" s="602"/>
    </row>
    <row r="10" spans="3:8" ht="35.25" customHeight="1" x14ac:dyDescent="0.35">
      <c r="C10" s="603" t="s">
        <v>210</v>
      </c>
      <c r="D10" s="603"/>
      <c r="E10" s="603"/>
      <c r="F10" s="603"/>
      <c r="G10" s="603"/>
      <c r="H10" s="603"/>
    </row>
    <row r="11" spans="3:8" x14ac:dyDescent="0.35">
      <c r="C11" s="18"/>
      <c r="D11" s="18"/>
      <c r="E11" s="18"/>
      <c r="F11" s="18"/>
      <c r="G11" s="18"/>
      <c r="H11" s="18"/>
    </row>
    <row r="12" spans="3:8" ht="21" x14ac:dyDescent="0.35">
      <c r="C12" s="650"/>
      <c r="D12" s="650"/>
      <c r="E12" s="650"/>
      <c r="F12" s="650"/>
      <c r="G12" s="650"/>
      <c r="H12" s="650"/>
    </row>
    <row r="16" spans="3:8" ht="58.5" customHeight="1" x14ac:dyDescent="0.35">
      <c r="C16" s="30" t="s">
        <v>207</v>
      </c>
      <c r="D16" s="606" t="s">
        <v>1258</v>
      </c>
      <c r="E16" s="606"/>
      <c r="F16" s="606"/>
      <c r="G16" s="606"/>
      <c r="H16" s="606"/>
    </row>
    <row r="17" spans="2:10" x14ac:dyDescent="0.35">
      <c r="C17" s="20"/>
      <c r="D17" s="21"/>
      <c r="E17" s="21"/>
      <c r="F17" s="21"/>
      <c r="G17" s="21"/>
      <c r="H17" s="21"/>
      <c r="I17" s="22"/>
      <c r="J17" s="22"/>
    </row>
    <row r="18" spans="2:10" x14ac:dyDescent="0.35">
      <c r="C18" s="19"/>
    </row>
    <row r="20" spans="2:10" x14ac:dyDescent="0.35">
      <c r="B20" s="651"/>
      <c r="C20" s="651"/>
      <c r="D20" s="651"/>
      <c r="E20" s="651"/>
      <c r="F20" s="651"/>
      <c r="G20" s="651"/>
      <c r="H20" s="651"/>
      <c r="I20" s="651"/>
    </row>
    <row r="22" spans="2:10" x14ac:dyDescent="0.35">
      <c r="B22" s="651"/>
      <c r="C22" s="651"/>
      <c r="D22" s="651"/>
      <c r="E22" s="651"/>
      <c r="F22" s="651"/>
      <c r="G22" s="651"/>
      <c r="H22" s="651"/>
      <c r="I22" s="651"/>
    </row>
  </sheetData>
  <mergeCells count="6">
    <mergeCell ref="C7:H7"/>
    <mergeCell ref="C10:H10"/>
    <mergeCell ref="C12:H12"/>
    <mergeCell ref="B20:I20"/>
    <mergeCell ref="B22:I22"/>
    <mergeCell ref="D16:H16"/>
  </mergeCells>
  <pageMargins left="0.7" right="0.7" top="0.75" bottom="0.75" header="0.3" footer="0.3"/>
  <pageSetup orientation="portrait" r:id="rId1"/>
  <headerFooter>
    <oddFooter>&amp;L&amp;"Roboto,Bold"&amp;9Resource Planning Toolkit Updated May, 2020&amp;C&amp;"Roboto,Regular"&amp;9Page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62"/>
  <sheetViews>
    <sheetView zoomScale="75" zoomScaleNormal="75" zoomScalePageLayoutView="75" workbookViewId="0">
      <selection activeCell="B190" sqref="B190"/>
    </sheetView>
  </sheetViews>
  <sheetFormatPr defaultColWidth="8.7265625" defaultRowHeight="14.5" x14ac:dyDescent="0.35"/>
  <cols>
    <col min="1" max="1" width="18.54296875" style="105" customWidth="1"/>
    <col min="2" max="2" width="25.453125" style="106" customWidth="1"/>
    <col min="3" max="3" width="17.453125" style="105" customWidth="1"/>
    <col min="4" max="4" width="33.36328125" style="105" bestFit="1" customWidth="1"/>
    <col min="5" max="9" width="9.81640625" style="105" customWidth="1"/>
    <col min="10" max="11" width="14.1796875" style="105" customWidth="1"/>
    <col min="12" max="12" width="14.54296875" style="105" customWidth="1"/>
    <col min="13" max="13" width="17.1796875" style="105" bestFit="1" customWidth="1"/>
    <col min="14" max="16384" width="8.7265625" style="105"/>
  </cols>
  <sheetData>
    <row r="1" spans="1:13" s="104" customFormat="1" ht="28.5" customHeight="1" x14ac:dyDescent="0.4">
      <c r="A1" s="652" t="s">
        <v>1392</v>
      </c>
      <c r="B1" s="652"/>
      <c r="C1" s="652"/>
      <c r="D1" s="652"/>
      <c r="E1" s="652"/>
      <c r="F1" s="652"/>
      <c r="G1" s="652"/>
      <c r="H1" s="652"/>
      <c r="I1" s="652"/>
      <c r="J1" s="652"/>
      <c r="K1" s="652"/>
      <c r="L1" s="652"/>
      <c r="M1" s="103"/>
    </row>
    <row r="2" spans="1:13" ht="15" thickBot="1" x14ac:dyDescent="0.4"/>
    <row r="3" spans="1:13" s="107" customFormat="1" ht="29.5" thickBot="1" x14ac:dyDescent="0.4">
      <c r="A3" s="162" t="s">
        <v>221</v>
      </c>
      <c r="B3" s="160" t="s">
        <v>222</v>
      </c>
      <c r="C3" s="158" t="s">
        <v>1299</v>
      </c>
      <c r="D3" s="159" t="s">
        <v>1309</v>
      </c>
      <c r="E3" s="265" t="s">
        <v>786</v>
      </c>
      <c r="F3" s="265" t="s">
        <v>787</v>
      </c>
      <c r="G3" s="265" t="s">
        <v>788</v>
      </c>
      <c r="H3" s="265" t="s">
        <v>789</v>
      </c>
      <c r="I3" s="265" t="s">
        <v>1298</v>
      </c>
      <c r="J3" s="265" t="s">
        <v>1424</v>
      </c>
      <c r="K3" s="265" t="s">
        <v>1425</v>
      </c>
      <c r="L3" s="161" t="s">
        <v>1426</v>
      </c>
    </row>
    <row r="4" spans="1:13" x14ac:dyDescent="0.35">
      <c r="A4" s="259" t="s">
        <v>313</v>
      </c>
      <c r="B4" s="258" t="s">
        <v>313</v>
      </c>
      <c r="C4" s="196" t="s">
        <v>571</v>
      </c>
      <c r="D4" s="260" t="s">
        <v>890</v>
      </c>
      <c r="E4" s="261">
        <v>24</v>
      </c>
      <c r="F4" s="261">
        <v>25</v>
      </c>
      <c r="G4" s="261">
        <v>12</v>
      </c>
      <c r="H4" s="261">
        <v>17</v>
      </c>
      <c r="I4" s="262">
        <v>25</v>
      </c>
      <c r="J4" s="261">
        <f>SUM(E4:I4)</f>
        <v>103</v>
      </c>
      <c r="K4" s="263">
        <f>J4/5</f>
        <v>20.6</v>
      </c>
      <c r="L4" s="264">
        <f>(I4-E4)/E4</f>
        <v>4.1666666666666664E-2</v>
      </c>
      <c r="M4" s="260"/>
    </row>
    <row r="5" spans="1:13" x14ac:dyDescent="0.35">
      <c r="A5" s="259" t="s">
        <v>313</v>
      </c>
      <c r="B5" s="258" t="s">
        <v>313</v>
      </c>
      <c r="C5" s="196" t="s">
        <v>573</v>
      </c>
      <c r="D5" s="260" t="s">
        <v>891</v>
      </c>
      <c r="E5" s="261">
        <v>2083</v>
      </c>
      <c r="F5" s="261">
        <v>1532</v>
      </c>
      <c r="G5" s="261">
        <v>1077</v>
      </c>
      <c r="H5" s="261">
        <v>728</v>
      </c>
      <c r="I5" s="262">
        <v>651</v>
      </c>
      <c r="J5" s="261">
        <f t="shared" ref="J5:J68" si="0">SUM(E5:I5)</f>
        <v>6071</v>
      </c>
      <c r="K5" s="263">
        <f t="shared" ref="K5:K68" si="1">J5/5</f>
        <v>1214.2</v>
      </c>
      <c r="L5" s="264">
        <f t="shared" ref="L5:L68" si="2">(I5-E5)/E5</f>
        <v>-0.68746999519923191</v>
      </c>
      <c r="M5" s="260"/>
    </row>
    <row r="6" spans="1:13" x14ac:dyDescent="0.35">
      <c r="A6" s="259" t="s">
        <v>313</v>
      </c>
      <c r="B6" s="258" t="s">
        <v>313</v>
      </c>
      <c r="C6" s="196" t="s">
        <v>575</v>
      </c>
      <c r="D6" s="260" t="s">
        <v>892</v>
      </c>
      <c r="E6" s="261">
        <v>77</v>
      </c>
      <c r="F6" s="261">
        <v>71</v>
      </c>
      <c r="G6" s="261">
        <v>61</v>
      </c>
      <c r="H6" s="261">
        <v>72</v>
      </c>
      <c r="I6" s="262">
        <v>83</v>
      </c>
      <c r="J6" s="261">
        <f t="shared" si="0"/>
        <v>364</v>
      </c>
      <c r="K6" s="263">
        <f t="shared" si="1"/>
        <v>72.8</v>
      </c>
      <c r="L6" s="264">
        <f t="shared" si="2"/>
        <v>7.792207792207792E-2</v>
      </c>
      <c r="M6" s="260"/>
    </row>
    <row r="7" spans="1:13" x14ac:dyDescent="0.35">
      <c r="A7" s="259" t="s">
        <v>455</v>
      </c>
      <c r="B7" s="258" t="s">
        <v>466</v>
      </c>
      <c r="C7" s="196" t="s">
        <v>468</v>
      </c>
      <c r="D7" s="260" t="s">
        <v>825</v>
      </c>
      <c r="E7" s="261">
        <v>243</v>
      </c>
      <c r="F7" s="261">
        <v>258</v>
      </c>
      <c r="G7" s="261">
        <v>237</v>
      </c>
      <c r="H7" s="261">
        <v>223</v>
      </c>
      <c r="I7" s="262">
        <v>223</v>
      </c>
      <c r="J7" s="261">
        <f t="shared" si="0"/>
        <v>1184</v>
      </c>
      <c r="K7" s="263">
        <f t="shared" si="1"/>
        <v>236.8</v>
      </c>
      <c r="L7" s="264">
        <f t="shared" si="2"/>
        <v>-8.2304526748971193E-2</v>
      </c>
      <c r="M7" s="260"/>
    </row>
    <row r="8" spans="1:13" x14ac:dyDescent="0.35">
      <c r="A8" s="259" t="s">
        <v>455</v>
      </c>
      <c r="B8" s="258" t="s">
        <v>466</v>
      </c>
      <c r="C8" s="196" t="s">
        <v>813</v>
      </c>
      <c r="D8" s="260" t="s">
        <v>814</v>
      </c>
      <c r="E8" s="261">
        <v>0</v>
      </c>
      <c r="F8" s="261">
        <v>1</v>
      </c>
      <c r="G8" s="261">
        <v>1</v>
      </c>
      <c r="H8" s="261">
        <v>0</v>
      </c>
      <c r="I8" s="262">
        <v>0</v>
      </c>
      <c r="J8" s="261">
        <f t="shared" si="0"/>
        <v>2</v>
      </c>
      <c r="K8" s="263">
        <f t="shared" si="1"/>
        <v>0.4</v>
      </c>
      <c r="L8" s="264"/>
      <c r="M8" s="260"/>
    </row>
    <row r="9" spans="1:13" x14ac:dyDescent="0.35">
      <c r="A9" s="259" t="s">
        <v>455</v>
      </c>
      <c r="B9" s="258" t="s">
        <v>498</v>
      </c>
      <c r="C9" s="196" t="s">
        <v>501</v>
      </c>
      <c r="D9" s="260" t="s">
        <v>721</v>
      </c>
      <c r="E9" s="261">
        <v>2930</v>
      </c>
      <c r="F9" s="261">
        <v>3080</v>
      </c>
      <c r="G9" s="261">
        <v>3233</v>
      </c>
      <c r="H9" s="261">
        <v>3199</v>
      </c>
      <c r="I9" s="262">
        <v>3238</v>
      </c>
      <c r="J9" s="261">
        <f t="shared" si="0"/>
        <v>15680</v>
      </c>
      <c r="K9" s="263">
        <f t="shared" si="1"/>
        <v>3136</v>
      </c>
      <c r="L9" s="264">
        <f t="shared" si="2"/>
        <v>0.10511945392491467</v>
      </c>
      <c r="M9" s="260"/>
    </row>
    <row r="10" spans="1:13" x14ac:dyDescent="0.35">
      <c r="A10" s="259" t="s">
        <v>455</v>
      </c>
      <c r="B10" s="258" t="s">
        <v>498</v>
      </c>
      <c r="C10" s="196" t="s">
        <v>795</v>
      </c>
      <c r="D10" s="260" t="s">
        <v>735</v>
      </c>
      <c r="E10" s="261">
        <v>5</v>
      </c>
      <c r="F10" s="261">
        <v>3</v>
      </c>
      <c r="G10" s="261">
        <v>3</v>
      </c>
      <c r="H10" s="261">
        <v>3</v>
      </c>
      <c r="I10" s="262">
        <v>3</v>
      </c>
      <c r="J10" s="261">
        <f t="shared" si="0"/>
        <v>17</v>
      </c>
      <c r="K10" s="263">
        <f t="shared" si="1"/>
        <v>3.4</v>
      </c>
      <c r="L10" s="264">
        <f t="shared" si="2"/>
        <v>-0.4</v>
      </c>
      <c r="M10" s="260"/>
    </row>
    <row r="11" spans="1:13" x14ac:dyDescent="0.35">
      <c r="A11" s="259" t="s">
        <v>536</v>
      </c>
      <c r="B11" s="258" t="s">
        <v>544</v>
      </c>
      <c r="C11" s="196" t="s">
        <v>884</v>
      </c>
      <c r="D11" s="260" t="s">
        <v>885</v>
      </c>
      <c r="E11" s="261">
        <v>4</v>
      </c>
      <c r="F11" s="261">
        <v>3</v>
      </c>
      <c r="G11" s="261">
        <v>3</v>
      </c>
      <c r="H11" s="261">
        <v>3</v>
      </c>
      <c r="I11" s="262">
        <v>2</v>
      </c>
      <c r="J11" s="261">
        <f t="shared" si="0"/>
        <v>15</v>
      </c>
      <c r="K11" s="263">
        <f t="shared" si="1"/>
        <v>3</v>
      </c>
      <c r="L11" s="264">
        <f t="shared" si="2"/>
        <v>-0.5</v>
      </c>
      <c r="M11" s="260"/>
    </row>
    <row r="12" spans="1:13" x14ac:dyDescent="0.35">
      <c r="A12" s="259" t="s">
        <v>455</v>
      </c>
      <c r="B12" s="258" t="s">
        <v>498</v>
      </c>
      <c r="C12" s="196" t="s">
        <v>881</v>
      </c>
      <c r="D12" s="260" t="s">
        <v>882</v>
      </c>
      <c r="E12" s="261">
        <v>1</v>
      </c>
      <c r="F12" s="261">
        <v>1</v>
      </c>
      <c r="G12" s="261">
        <v>1</v>
      </c>
      <c r="H12" s="261">
        <v>1</v>
      </c>
      <c r="I12" s="262">
        <v>1</v>
      </c>
      <c r="J12" s="261">
        <f t="shared" si="0"/>
        <v>5</v>
      </c>
      <c r="K12" s="263">
        <f t="shared" si="1"/>
        <v>1</v>
      </c>
      <c r="L12" s="264">
        <f t="shared" si="2"/>
        <v>0</v>
      </c>
      <c r="M12" s="260"/>
    </row>
    <row r="13" spans="1:13" x14ac:dyDescent="0.35">
      <c r="A13" s="259" t="s">
        <v>536</v>
      </c>
      <c r="B13" s="258" t="s">
        <v>544</v>
      </c>
      <c r="C13" s="196" t="s">
        <v>883</v>
      </c>
      <c r="D13" s="260" t="s">
        <v>1304</v>
      </c>
      <c r="E13" s="261">
        <v>1</v>
      </c>
      <c r="F13" s="261">
        <v>3</v>
      </c>
      <c r="G13" s="261">
        <v>0</v>
      </c>
      <c r="H13" s="261">
        <v>0</v>
      </c>
      <c r="I13" s="262">
        <v>0</v>
      </c>
      <c r="J13" s="261">
        <f t="shared" si="0"/>
        <v>4</v>
      </c>
      <c r="K13" s="263">
        <f t="shared" si="1"/>
        <v>0.8</v>
      </c>
      <c r="L13" s="264">
        <f t="shared" si="2"/>
        <v>-1</v>
      </c>
      <c r="M13" s="260"/>
    </row>
    <row r="14" spans="1:13" x14ac:dyDescent="0.35">
      <c r="A14" s="259" t="s">
        <v>455</v>
      </c>
      <c r="B14" s="258" t="s">
        <v>466</v>
      </c>
      <c r="C14" s="196" t="s">
        <v>472</v>
      </c>
      <c r="D14" s="260" t="s">
        <v>691</v>
      </c>
      <c r="E14" s="261">
        <v>87</v>
      </c>
      <c r="F14" s="261">
        <v>90</v>
      </c>
      <c r="G14" s="261">
        <v>80</v>
      </c>
      <c r="H14" s="261">
        <v>77</v>
      </c>
      <c r="I14" s="262">
        <v>83</v>
      </c>
      <c r="J14" s="261">
        <f t="shared" si="0"/>
        <v>417</v>
      </c>
      <c r="K14" s="263">
        <f t="shared" si="1"/>
        <v>83.4</v>
      </c>
      <c r="L14" s="264">
        <f t="shared" si="2"/>
        <v>-4.5977011494252873E-2</v>
      </c>
      <c r="M14" s="260"/>
    </row>
    <row r="15" spans="1:13" x14ac:dyDescent="0.35">
      <c r="A15" s="259" t="s">
        <v>381</v>
      </c>
      <c r="B15" s="258" t="s">
        <v>382</v>
      </c>
      <c r="C15" s="196" t="s">
        <v>906</v>
      </c>
      <c r="D15" s="260" t="s">
        <v>907</v>
      </c>
      <c r="E15" s="261">
        <v>0</v>
      </c>
      <c r="F15" s="261">
        <v>1</v>
      </c>
      <c r="G15" s="261">
        <v>1</v>
      </c>
      <c r="H15" s="261">
        <v>0</v>
      </c>
      <c r="I15" s="262">
        <v>1</v>
      </c>
      <c r="J15" s="261">
        <f t="shared" si="0"/>
        <v>3</v>
      </c>
      <c r="K15" s="263">
        <f t="shared" si="1"/>
        <v>0.6</v>
      </c>
      <c r="L15" s="264"/>
      <c r="M15" s="260"/>
    </row>
    <row r="16" spans="1:13" x14ac:dyDescent="0.35">
      <c r="A16" s="259" t="s">
        <v>455</v>
      </c>
      <c r="B16" s="258" t="s">
        <v>466</v>
      </c>
      <c r="C16" s="196" t="s">
        <v>473</v>
      </c>
      <c r="D16" s="260" t="s">
        <v>709</v>
      </c>
      <c r="E16" s="261">
        <v>26</v>
      </c>
      <c r="F16" s="261">
        <v>17</v>
      </c>
      <c r="G16" s="261">
        <v>19</v>
      </c>
      <c r="H16" s="261">
        <v>23</v>
      </c>
      <c r="I16" s="262">
        <v>18</v>
      </c>
      <c r="J16" s="261">
        <f t="shared" si="0"/>
        <v>103</v>
      </c>
      <c r="K16" s="263">
        <f t="shared" si="1"/>
        <v>20.6</v>
      </c>
      <c r="L16" s="264">
        <f t="shared" si="2"/>
        <v>-0.30769230769230771</v>
      </c>
      <c r="M16" s="260"/>
    </row>
    <row r="17" spans="1:13" x14ac:dyDescent="0.35">
      <c r="A17" s="259" t="s">
        <v>455</v>
      </c>
      <c r="B17" s="258" t="s">
        <v>456</v>
      </c>
      <c r="C17" s="196" t="s">
        <v>923</v>
      </c>
      <c r="D17" s="260" t="s">
        <v>924</v>
      </c>
      <c r="E17" s="261">
        <v>0</v>
      </c>
      <c r="F17" s="261">
        <v>3</v>
      </c>
      <c r="G17" s="261">
        <v>1</v>
      </c>
      <c r="H17" s="261">
        <v>0</v>
      </c>
      <c r="I17" s="262">
        <v>0</v>
      </c>
      <c r="J17" s="261">
        <f t="shared" si="0"/>
        <v>4</v>
      </c>
      <c r="K17" s="263">
        <f t="shared" si="1"/>
        <v>0.8</v>
      </c>
      <c r="L17" s="264"/>
      <c r="M17" s="260"/>
    </row>
    <row r="18" spans="1:13" x14ac:dyDescent="0.35">
      <c r="A18" s="259" t="s">
        <v>455</v>
      </c>
      <c r="B18" s="258" t="s">
        <v>456</v>
      </c>
      <c r="C18" s="196" t="s">
        <v>925</v>
      </c>
      <c r="D18" s="260" t="s">
        <v>926</v>
      </c>
      <c r="E18" s="261">
        <v>0</v>
      </c>
      <c r="F18" s="261">
        <v>0</v>
      </c>
      <c r="G18" s="261">
        <v>0</v>
      </c>
      <c r="H18" s="261">
        <v>0</v>
      </c>
      <c r="I18" s="262">
        <v>0</v>
      </c>
      <c r="J18" s="261">
        <f t="shared" si="0"/>
        <v>0</v>
      </c>
      <c r="K18" s="263">
        <f t="shared" si="1"/>
        <v>0</v>
      </c>
      <c r="L18" s="264"/>
      <c r="M18" s="260"/>
    </row>
    <row r="19" spans="1:13" x14ac:dyDescent="0.35">
      <c r="A19" s="259" t="s">
        <v>455</v>
      </c>
      <c r="B19" s="258" t="s">
        <v>456</v>
      </c>
      <c r="C19" s="196" t="s">
        <v>927</v>
      </c>
      <c r="D19" s="260" t="s">
        <v>928</v>
      </c>
      <c r="E19" s="261">
        <v>0</v>
      </c>
      <c r="F19" s="261">
        <v>1</v>
      </c>
      <c r="G19" s="261">
        <v>0</v>
      </c>
      <c r="H19" s="261">
        <v>0</v>
      </c>
      <c r="I19" s="262">
        <v>2</v>
      </c>
      <c r="J19" s="261">
        <f t="shared" si="0"/>
        <v>3</v>
      </c>
      <c r="K19" s="263">
        <f t="shared" si="1"/>
        <v>0.6</v>
      </c>
      <c r="L19" s="264"/>
      <c r="M19" s="260"/>
    </row>
    <row r="20" spans="1:13" x14ac:dyDescent="0.35">
      <c r="A20" s="259" t="s">
        <v>455</v>
      </c>
      <c r="B20" s="258" t="s">
        <v>466</v>
      </c>
      <c r="C20" s="196" t="s">
        <v>802</v>
      </c>
      <c r="D20" s="260" t="s">
        <v>690</v>
      </c>
      <c r="E20" s="261">
        <v>1</v>
      </c>
      <c r="F20" s="261">
        <v>2</v>
      </c>
      <c r="G20" s="261">
        <v>1</v>
      </c>
      <c r="H20" s="261">
        <v>3</v>
      </c>
      <c r="I20" s="262">
        <v>2</v>
      </c>
      <c r="J20" s="261">
        <f t="shared" si="0"/>
        <v>9</v>
      </c>
      <c r="K20" s="263">
        <f t="shared" si="1"/>
        <v>1.8</v>
      </c>
      <c r="L20" s="264">
        <f t="shared" si="2"/>
        <v>1</v>
      </c>
      <c r="M20" s="260"/>
    </row>
    <row r="21" spans="1:13" x14ac:dyDescent="0.35">
      <c r="A21" s="259" t="s">
        <v>455</v>
      </c>
      <c r="B21" s="258" t="s">
        <v>466</v>
      </c>
      <c r="C21" s="196" t="s">
        <v>1171</v>
      </c>
      <c r="D21" s="260" t="s">
        <v>1172</v>
      </c>
      <c r="E21" s="261">
        <v>1</v>
      </c>
      <c r="F21" s="261">
        <v>0</v>
      </c>
      <c r="G21" s="261">
        <v>0</v>
      </c>
      <c r="H21" s="261">
        <v>0</v>
      </c>
      <c r="I21" s="262">
        <v>0</v>
      </c>
      <c r="J21" s="261">
        <f t="shared" si="0"/>
        <v>1</v>
      </c>
      <c r="K21" s="263">
        <f t="shared" si="1"/>
        <v>0.2</v>
      </c>
      <c r="L21" s="264">
        <f t="shared" si="2"/>
        <v>-1</v>
      </c>
      <c r="M21" s="260"/>
    </row>
    <row r="22" spans="1:13" x14ac:dyDescent="0.35">
      <c r="A22" s="259" t="s">
        <v>455</v>
      </c>
      <c r="B22" s="258" t="s">
        <v>466</v>
      </c>
      <c r="C22" s="196" t="s">
        <v>1101</v>
      </c>
      <c r="D22" s="260" t="s">
        <v>694</v>
      </c>
      <c r="E22" s="261">
        <v>2</v>
      </c>
      <c r="F22" s="261">
        <v>1</v>
      </c>
      <c r="G22" s="261">
        <v>0</v>
      </c>
      <c r="H22" s="261">
        <v>2</v>
      </c>
      <c r="I22" s="262">
        <v>1</v>
      </c>
      <c r="J22" s="261">
        <f t="shared" si="0"/>
        <v>6</v>
      </c>
      <c r="K22" s="263">
        <f t="shared" si="1"/>
        <v>1.2</v>
      </c>
      <c r="L22" s="264">
        <f t="shared" si="2"/>
        <v>-0.5</v>
      </c>
      <c r="M22" s="260"/>
    </row>
    <row r="23" spans="1:13" x14ac:dyDescent="0.35">
      <c r="A23" s="259" t="s">
        <v>428</v>
      </c>
      <c r="B23" s="258" t="s">
        <v>429</v>
      </c>
      <c r="C23" s="196" t="s">
        <v>812</v>
      </c>
      <c r="D23" s="260" t="s">
        <v>811</v>
      </c>
      <c r="E23" s="261">
        <v>0</v>
      </c>
      <c r="F23" s="261">
        <v>2</v>
      </c>
      <c r="G23" s="261">
        <v>3</v>
      </c>
      <c r="H23" s="261">
        <v>1</v>
      </c>
      <c r="I23" s="262">
        <v>1</v>
      </c>
      <c r="J23" s="261">
        <f t="shared" si="0"/>
        <v>7</v>
      </c>
      <c r="K23" s="263">
        <f t="shared" si="1"/>
        <v>1.4</v>
      </c>
      <c r="L23" s="264"/>
      <c r="M23" s="260"/>
    </row>
    <row r="24" spans="1:13" x14ac:dyDescent="0.35">
      <c r="A24" s="259" t="s">
        <v>428</v>
      </c>
      <c r="B24" s="258" t="s">
        <v>429</v>
      </c>
      <c r="C24" s="196" t="s">
        <v>937</v>
      </c>
      <c r="D24" s="260" t="s">
        <v>938</v>
      </c>
      <c r="E24" s="261">
        <v>0</v>
      </c>
      <c r="F24" s="261">
        <v>1</v>
      </c>
      <c r="G24" s="261">
        <v>0</v>
      </c>
      <c r="H24" s="261">
        <v>0</v>
      </c>
      <c r="I24" s="262">
        <v>0</v>
      </c>
      <c r="J24" s="261">
        <f t="shared" si="0"/>
        <v>1</v>
      </c>
      <c r="K24" s="263">
        <f t="shared" si="1"/>
        <v>0.2</v>
      </c>
      <c r="L24" s="264"/>
      <c r="M24" s="260"/>
    </row>
    <row r="25" spans="1:13" x14ac:dyDescent="0.35">
      <c r="A25" s="259" t="s">
        <v>455</v>
      </c>
      <c r="B25" s="258" t="s">
        <v>498</v>
      </c>
      <c r="C25" s="196" t="s">
        <v>888</v>
      </c>
      <c r="D25" s="260" t="s">
        <v>889</v>
      </c>
      <c r="E25" s="261">
        <v>0</v>
      </c>
      <c r="F25" s="261">
        <v>0</v>
      </c>
      <c r="G25" s="261">
        <v>1</v>
      </c>
      <c r="H25" s="261">
        <v>0</v>
      </c>
      <c r="I25" s="262">
        <v>0</v>
      </c>
      <c r="J25" s="261">
        <f t="shared" si="0"/>
        <v>1</v>
      </c>
      <c r="K25" s="263">
        <f t="shared" si="1"/>
        <v>0.2</v>
      </c>
      <c r="L25" s="264"/>
      <c r="M25" s="260"/>
    </row>
    <row r="26" spans="1:13" x14ac:dyDescent="0.35">
      <c r="A26" s="259" t="s">
        <v>536</v>
      </c>
      <c r="B26" s="258" t="s">
        <v>544</v>
      </c>
      <c r="C26" s="196" t="s">
        <v>945</v>
      </c>
      <c r="D26" s="260" t="s">
        <v>946</v>
      </c>
      <c r="E26" s="261">
        <v>6</v>
      </c>
      <c r="F26" s="261">
        <v>3</v>
      </c>
      <c r="G26" s="261">
        <v>0</v>
      </c>
      <c r="H26" s="261">
        <v>1</v>
      </c>
      <c r="I26" s="262">
        <v>1</v>
      </c>
      <c r="J26" s="261">
        <f t="shared" si="0"/>
        <v>11</v>
      </c>
      <c r="K26" s="263">
        <f t="shared" si="1"/>
        <v>2.2000000000000002</v>
      </c>
      <c r="L26" s="264">
        <f t="shared" si="2"/>
        <v>-0.83333333333333337</v>
      </c>
      <c r="M26" s="260"/>
    </row>
    <row r="27" spans="1:13" x14ac:dyDescent="0.35">
      <c r="A27" s="259" t="s">
        <v>455</v>
      </c>
      <c r="B27" s="258" t="s">
        <v>456</v>
      </c>
      <c r="C27" s="196" t="s">
        <v>858</v>
      </c>
      <c r="D27" s="260" t="s">
        <v>859</v>
      </c>
      <c r="E27" s="261">
        <v>1</v>
      </c>
      <c r="F27" s="261">
        <v>0</v>
      </c>
      <c r="G27" s="261">
        <v>0</v>
      </c>
      <c r="H27" s="261">
        <v>0</v>
      </c>
      <c r="I27" s="262">
        <v>0</v>
      </c>
      <c r="J27" s="261">
        <f t="shared" si="0"/>
        <v>1</v>
      </c>
      <c r="K27" s="263">
        <f t="shared" si="1"/>
        <v>0.2</v>
      </c>
      <c r="L27" s="264">
        <f t="shared" si="2"/>
        <v>-1</v>
      </c>
      <c r="M27" s="260"/>
    </row>
    <row r="28" spans="1:13" x14ac:dyDescent="0.35">
      <c r="A28" s="259" t="s">
        <v>381</v>
      </c>
      <c r="B28" s="258" t="s">
        <v>382</v>
      </c>
      <c r="C28" s="196" t="s">
        <v>964</v>
      </c>
      <c r="D28" s="260" t="s">
        <v>965</v>
      </c>
      <c r="E28" s="261">
        <v>0</v>
      </c>
      <c r="F28" s="261">
        <v>0</v>
      </c>
      <c r="G28" s="261">
        <v>0</v>
      </c>
      <c r="H28" s="261">
        <v>0</v>
      </c>
      <c r="I28" s="262">
        <v>0</v>
      </c>
      <c r="J28" s="261">
        <f t="shared" si="0"/>
        <v>0</v>
      </c>
      <c r="K28" s="263">
        <f t="shared" si="1"/>
        <v>0</v>
      </c>
      <c r="L28" s="264"/>
      <c r="M28" s="260"/>
    </row>
    <row r="29" spans="1:13" x14ac:dyDescent="0.35">
      <c r="A29" s="259" t="s">
        <v>455</v>
      </c>
      <c r="B29" s="258" t="s">
        <v>498</v>
      </c>
      <c r="C29" s="196" t="s">
        <v>1055</v>
      </c>
      <c r="D29" s="260" t="s">
        <v>1056</v>
      </c>
      <c r="E29" s="261">
        <v>0</v>
      </c>
      <c r="F29" s="261">
        <v>2</v>
      </c>
      <c r="G29" s="261">
        <v>1</v>
      </c>
      <c r="H29" s="261">
        <v>1</v>
      </c>
      <c r="I29" s="262">
        <v>2</v>
      </c>
      <c r="J29" s="261">
        <f t="shared" si="0"/>
        <v>6</v>
      </c>
      <c r="K29" s="263">
        <f t="shared" si="1"/>
        <v>1.2</v>
      </c>
      <c r="L29" s="264"/>
      <c r="M29" s="260"/>
    </row>
    <row r="30" spans="1:13" x14ac:dyDescent="0.35">
      <c r="A30" s="259" t="s">
        <v>455</v>
      </c>
      <c r="B30" s="258" t="s">
        <v>498</v>
      </c>
      <c r="C30" s="196" t="s">
        <v>1049</v>
      </c>
      <c r="D30" s="260" t="s">
        <v>1050</v>
      </c>
      <c r="E30" s="261">
        <v>1</v>
      </c>
      <c r="F30" s="261">
        <v>0</v>
      </c>
      <c r="G30" s="261">
        <v>0</v>
      </c>
      <c r="H30" s="261">
        <v>0</v>
      </c>
      <c r="I30" s="262">
        <v>1</v>
      </c>
      <c r="J30" s="261">
        <f t="shared" si="0"/>
        <v>2</v>
      </c>
      <c r="K30" s="263">
        <f t="shared" si="1"/>
        <v>0.4</v>
      </c>
      <c r="L30" s="264">
        <f t="shared" si="2"/>
        <v>0</v>
      </c>
      <c r="M30" s="260"/>
    </row>
    <row r="31" spans="1:13" x14ac:dyDescent="0.35">
      <c r="A31" s="259" t="s">
        <v>455</v>
      </c>
      <c r="B31" s="258" t="s">
        <v>498</v>
      </c>
      <c r="C31" s="196" t="s">
        <v>1057</v>
      </c>
      <c r="D31" s="260" t="s">
        <v>1058</v>
      </c>
      <c r="E31" s="261">
        <v>0</v>
      </c>
      <c r="F31" s="261">
        <v>0</v>
      </c>
      <c r="G31" s="261">
        <v>0</v>
      </c>
      <c r="H31" s="261">
        <v>0</v>
      </c>
      <c r="I31" s="262">
        <v>2</v>
      </c>
      <c r="J31" s="261">
        <f t="shared" si="0"/>
        <v>2</v>
      </c>
      <c r="K31" s="263">
        <f t="shared" si="1"/>
        <v>0.4</v>
      </c>
      <c r="L31" s="264"/>
      <c r="M31" s="260"/>
    </row>
    <row r="32" spans="1:13" x14ac:dyDescent="0.35">
      <c r="A32" s="259" t="s">
        <v>455</v>
      </c>
      <c r="B32" s="258" t="s">
        <v>456</v>
      </c>
      <c r="C32" s="196" t="s">
        <v>977</v>
      </c>
      <c r="D32" s="260" t="s">
        <v>978</v>
      </c>
      <c r="E32" s="261">
        <v>22</v>
      </c>
      <c r="F32" s="261">
        <v>14</v>
      </c>
      <c r="G32" s="261">
        <v>13</v>
      </c>
      <c r="H32" s="261">
        <v>6</v>
      </c>
      <c r="I32" s="262">
        <v>13</v>
      </c>
      <c r="J32" s="261">
        <f t="shared" si="0"/>
        <v>68</v>
      </c>
      <c r="K32" s="263">
        <f t="shared" si="1"/>
        <v>13.6</v>
      </c>
      <c r="L32" s="264">
        <f t="shared" si="2"/>
        <v>-0.40909090909090912</v>
      </c>
      <c r="M32" s="260"/>
    </row>
    <row r="33" spans="1:13" x14ac:dyDescent="0.35">
      <c r="A33" s="259" t="s">
        <v>455</v>
      </c>
      <c r="B33" s="258" t="s">
        <v>456</v>
      </c>
      <c r="C33" s="196" t="s">
        <v>896</v>
      </c>
      <c r="D33" s="260" t="s">
        <v>897</v>
      </c>
      <c r="E33" s="261">
        <v>0</v>
      </c>
      <c r="F33" s="261">
        <v>0</v>
      </c>
      <c r="G33" s="261">
        <v>1</v>
      </c>
      <c r="H33" s="261">
        <v>1</v>
      </c>
      <c r="I33" s="262">
        <v>1</v>
      </c>
      <c r="J33" s="261">
        <f t="shared" si="0"/>
        <v>3</v>
      </c>
      <c r="K33" s="263">
        <f t="shared" si="1"/>
        <v>0.6</v>
      </c>
      <c r="L33" s="264"/>
      <c r="M33" s="260"/>
    </row>
    <row r="34" spans="1:13" x14ac:dyDescent="0.35">
      <c r="A34" s="259" t="s">
        <v>536</v>
      </c>
      <c r="B34" s="258" t="s">
        <v>1297</v>
      </c>
      <c r="C34" s="196" t="s">
        <v>979</v>
      </c>
      <c r="D34" s="260" t="s">
        <v>980</v>
      </c>
      <c r="E34" s="261">
        <v>1</v>
      </c>
      <c r="F34" s="261">
        <v>3</v>
      </c>
      <c r="G34" s="261">
        <v>1</v>
      </c>
      <c r="H34" s="261">
        <v>2</v>
      </c>
      <c r="I34" s="262">
        <v>1</v>
      </c>
      <c r="J34" s="261">
        <f t="shared" si="0"/>
        <v>8</v>
      </c>
      <c r="K34" s="263">
        <f t="shared" si="1"/>
        <v>1.6</v>
      </c>
      <c r="L34" s="264">
        <f t="shared" si="2"/>
        <v>0</v>
      </c>
      <c r="M34" s="260"/>
    </row>
    <row r="35" spans="1:13" x14ac:dyDescent="0.35">
      <c r="A35" s="259" t="s">
        <v>428</v>
      </c>
      <c r="B35" s="258" t="s">
        <v>429</v>
      </c>
      <c r="C35" s="196" t="s">
        <v>998</v>
      </c>
      <c r="D35" s="260" t="s">
        <v>999</v>
      </c>
      <c r="E35" s="261">
        <v>1</v>
      </c>
      <c r="F35" s="261">
        <v>0</v>
      </c>
      <c r="G35" s="261">
        <v>0</v>
      </c>
      <c r="H35" s="261">
        <v>0</v>
      </c>
      <c r="I35" s="262">
        <v>0</v>
      </c>
      <c r="J35" s="261">
        <f t="shared" si="0"/>
        <v>1</v>
      </c>
      <c r="K35" s="263">
        <f t="shared" si="1"/>
        <v>0.2</v>
      </c>
      <c r="L35" s="264">
        <f t="shared" si="2"/>
        <v>-1</v>
      </c>
      <c r="M35" s="260"/>
    </row>
    <row r="36" spans="1:13" x14ac:dyDescent="0.35">
      <c r="A36" s="259" t="s">
        <v>455</v>
      </c>
      <c r="B36" s="258" t="s">
        <v>498</v>
      </c>
      <c r="C36" s="196" t="s">
        <v>1013</v>
      </c>
      <c r="D36" s="260" t="s">
        <v>1014</v>
      </c>
      <c r="E36" s="261">
        <v>1</v>
      </c>
      <c r="F36" s="261">
        <v>1</v>
      </c>
      <c r="G36" s="261">
        <v>1</v>
      </c>
      <c r="H36" s="261">
        <v>0</v>
      </c>
      <c r="I36" s="262">
        <v>0</v>
      </c>
      <c r="J36" s="261">
        <f t="shared" si="0"/>
        <v>3</v>
      </c>
      <c r="K36" s="263">
        <f t="shared" si="1"/>
        <v>0.6</v>
      </c>
      <c r="L36" s="264">
        <f t="shared" si="2"/>
        <v>-1</v>
      </c>
      <c r="M36" s="260"/>
    </row>
    <row r="37" spans="1:13" x14ac:dyDescent="0.35">
      <c r="A37" s="259" t="s">
        <v>455</v>
      </c>
      <c r="B37" s="258" t="s">
        <v>498</v>
      </c>
      <c r="C37" s="196" t="s">
        <v>1015</v>
      </c>
      <c r="D37" s="260" t="s">
        <v>1016</v>
      </c>
      <c r="E37" s="261">
        <v>2</v>
      </c>
      <c r="F37" s="261">
        <v>1</v>
      </c>
      <c r="G37" s="261">
        <v>0</v>
      </c>
      <c r="H37" s="261">
        <v>0</v>
      </c>
      <c r="I37" s="262">
        <v>0</v>
      </c>
      <c r="J37" s="261">
        <f t="shared" si="0"/>
        <v>3</v>
      </c>
      <c r="K37" s="263">
        <f t="shared" si="1"/>
        <v>0.6</v>
      </c>
      <c r="L37" s="264">
        <f t="shared" si="2"/>
        <v>-1</v>
      </c>
      <c r="M37" s="260"/>
    </row>
    <row r="38" spans="1:13" x14ac:dyDescent="0.35">
      <c r="A38" s="259" t="s">
        <v>455</v>
      </c>
      <c r="B38" s="258" t="s">
        <v>466</v>
      </c>
      <c r="C38" s="196" t="s">
        <v>469</v>
      </c>
      <c r="D38" s="260" t="s">
        <v>710</v>
      </c>
      <c r="E38" s="261">
        <v>112</v>
      </c>
      <c r="F38" s="261">
        <v>69</v>
      </c>
      <c r="G38" s="261">
        <v>32</v>
      </c>
      <c r="H38" s="261">
        <v>19</v>
      </c>
      <c r="I38" s="262">
        <v>21</v>
      </c>
      <c r="J38" s="261">
        <f t="shared" si="0"/>
        <v>253</v>
      </c>
      <c r="K38" s="263">
        <f t="shared" si="1"/>
        <v>50.6</v>
      </c>
      <c r="L38" s="264">
        <f t="shared" si="2"/>
        <v>-0.8125</v>
      </c>
      <c r="M38" s="260"/>
    </row>
    <row r="39" spans="1:13" x14ac:dyDescent="0.35">
      <c r="A39" s="259" t="s">
        <v>428</v>
      </c>
      <c r="B39" s="258" t="s">
        <v>429</v>
      </c>
      <c r="C39" s="196" t="s">
        <v>932</v>
      </c>
      <c r="D39" s="260" t="s">
        <v>933</v>
      </c>
      <c r="E39" s="261">
        <v>0</v>
      </c>
      <c r="F39" s="261">
        <v>1</v>
      </c>
      <c r="G39" s="261">
        <v>0</v>
      </c>
      <c r="H39" s="261">
        <v>0</v>
      </c>
      <c r="I39" s="262">
        <v>0</v>
      </c>
      <c r="J39" s="261">
        <f t="shared" si="0"/>
        <v>1</v>
      </c>
      <c r="K39" s="263">
        <f t="shared" si="1"/>
        <v>0.2</v>
      </c>
      <c r="L39" s="264"/>
      <c r="M39" s="260"/>
    </row>
    <row r="40" spans="1:13" x14ac:dyDescent="0.35">
      <c r="A40" s="259" t="s">
        <v>536</v>
      </c>
      <c r="B40" s="258" t="s">
        <v>1297</v>
      </c>
      <c r="C40" s="196" t="s">
        <v>821</v>
      </c>
      <c r="D40" s="260" t="s">
        <v>822</v>
      </c>
      <c r="E40" s="261">
        <v>1</v>
      </c>
      <c r="F40" s="261">
        <v>1</v>
      </c>
      <c r="G40" s="261">
        <v>0</v>
      </c>
      <c r="H40" s="261">
        <v>1</v>
      </c>
      <c r="I40" s="262">
        <v>1</v>
      </c>
      <c r="J40" s="261">
        <f t="shared" si="0"/>
        <v>4</v>
      </c>
      <c r="K40" s="263">
        <f t="shared" si="1"/>
        <v>0.8</v>
      </c>
      <c r="L40" s="264">
        <f t="shared" si="2"/>
        <v>0</v>
      </c>
      <c r="M40" s="260"/>
    </row>
    <row r="41" spans="1:13" x14ac:dyDescent="0.35">
      <c r="A41" s="259" t="s">
        <v>381</v>
      </c>
      <c r="B41" s="258" t="s">
        <v>382</v>
      </c>
      <c r="C41" s="196" t="s">
        <v>1072</v>
      </c>
      <c r="D41" s="260" t="s">
        <v>581</v>
      </c>
      <c r="E41" s="261">
        <v>1</v>
      </c>
      <c r="F41" s="261">
        <v>1</v>
      </c>
      <c r="G41" s="261">
        <v>0</v>
      </c>
      <c r="H41" s="261">
        <v>0</v>
      </c>
      <c r="I41" s="262">
        <v>0</v>
      </c>
      <c r="J41" s="261">
        <f t="shared" si="0"/>
        <v>2</v>
      </c>
      <c r="K41" s="263">
        <f t="shared" si="1"/>
        <v>0.4</v>
      </c>
      <c r="L41" s="264">
        <f t="shared" si="2"/>
        <v>-1</v>
      </c>
      <c r="M41" s="260"/>
    </row>
    <row r="42" spans="1:13" x14ac:dyDescent="0.35">
      <c r="A42" s="259" t="s">
        <v>455</v>
      </c>
      <c r="B42" s="258" t="s">
        <v>498</v>
      </c>
      <c r="C42" s="196" t="s">
        <v>1190</v>
      </c>
      <c r="D42" s="260" t="s">
        <v>1191</v>
      </c>
      <c r="E42" s="261">
        <v>0</v>
      </c>
      <c r="F42" s="261">
        <v>0</v>
      </c>
      <c r="G42" s="261">
        <v>0</v>
      </c>
      <c r="H42" s="261">
        <v>0</v>
      </c>
      <c r="I42" s="262">
        <v>0</v>
      </c>
      <c r="J42" s="261">
        <f t="shared" si="0"/>
        <v>0</v>
      </c>
      <c r="K42" s="263">
        <f t="shared" si="1"/>
        <v>0</v>
      </c>
      <c r="L42" s="264"/>
      <c r="M42" s="260"/>
    </row>
    <row r="43" spans="1:13" x14ac:dyDescent="0.35">
      <c r="A43" s="259" t="s">
        <v>455</v>
      </c>
      <c r="B43" s="258" t="s">
        <v>466</v>
      </c>
      <c r="C43" s="196" t="s">
        <v>470</v>
      </c>
      <c r="D43" s="260" t="s">
        <v>689</v>
      </c>
      <c r="E43" s="261">
        <v>237</v>
      </c>
      <c r="F43" s="261">
        <v>216</v>
      </c>
      <c r="G43" s="261">
        <v>207</v>
      </c>
      <c r="H43" s="261">
        <v>178</v>
      </c>
      <c r="I43" s="262">
        <v>156</v>
      </c>
      <c r="J43" s="261">
        <f t="shared" si="0"/>
        <v>994</v>
      </c>
      <c r="K43" s="263">
        <f t="shared" si="1"/>
        <v>198.8</v>
      </c>
      <c r="L43" s="264">
        <f t="shared" si="2"/>
        <v>-0.34177215189873417</v>
      </c>
      <c r="M43" s="260"/>
    </row>
    <row r="44" spans="1:13" x14ac:dyDescent="0.35">
      <c r="A44" s="259" t="s">
        <v>455</v>
      </c>
      <c r="B44" s="258" t="s">
        <v>498</v>
      </c>
      <c r="C44" s="196" t="s">
        <v>528</v>
      </c>
      <c r="D44" s="260" t="s">
        <v>970</v>
      </c>
      <c r="E44" s="261">
        <v>35</v>
      </c>
      <c r="F44" s="261">
        <v>34</v>
      </c>
      <c r="G44" s="261">
        <v>34</v>
      </c>
      <c r="H44" s="261">
        <v>21</v>
      </c>
      <c r="I44" s="262">
        <v>18</v>
      </c>
      <c r="J44" s="261">
        <f t="shared" si="0"/>
        <v>142</v>
      </c>
      <c r="K44" s="263">
        <f t="shared" si="1"/>
        <v>28.4</v>
      </c>
      <c r="L44" s="264">
        <f t="shared" si="2"/>
        <v>-0.48571428571428571</v>
      </c>
      <c r="M44" s="260"/>
    </row>
    <row r="45" spans="1:13" x14ac:dyDescent="0.35">
      <c r="A45" s="259" t="s">
        <v>455</v>
      </c>
      <c r="B45" s="258" t="s">
        <v>466</v>
      </c>
      <c r="C45" s="196" t="s">
        <v>467</v>
      </c>
      <c r="D45" s="260" t="s">
        <v>820</v>
      </c>
      <c r="E45" s="261">
        <v>25</v>
      </c>
      <c r="F45" s="261">
        <v>25</v>
      </c>
      <c r="G45" s="261">
        <v>28</v>
      </c>
      <c r="H45" s="261">
        <v>16</v>
      </c>
      <c r="I45" s="262">
        <v>11</v>
      </c>
      <c r="J45" s="261">
        <f t="shared" si="0"/>
        <v>105</v>
      </c>
      <c r="K45" s="263">
        <f t="shared" si="1"/>
        <v>21</v>
      </c>
      <c r="L45" s="264">
        <f t="shared" si="2"/>
        <v>-0.56000000000000005</v>
      </c>
      <c r="M45" s="260"/>
    </row>
    <row r="46" spans="1:13" x14ac:dyDescent="0.35">
      <c r="A46" s="259" t="s">
        <v>455</v>
      </c>
      <c r="B46" s="258" t="s">
        <v>466</v>
      </c>
      <c r="C46" s="196" t="s">
        <v>815</v>
      </c>
      <c r="D46" s="260" t="s">
        <v>816</v>
      </c>
      <c r="E46" s="261">
        <v>25</v>
      </c>
      <c r="F46" s="261">
        <v>14</v>
      </c>
      <c r="G46" s="261">
        <v>14</v>
      </c>
      <c r="H46" s="261">
        <v>6</v>
      </c>
      <c r="I46" s="262">
        <v>3</v>
      </c>
      <c r="J46" s="261">
        <f t="shared" si="0"/>
        <v>62</v>
      </c>
      <c r="K46" s="263">
        <f t="shared" si="1"/>
        <v>12.4</v>
      </c>
      <c r="L46" s="264">
        <f t="shared" si="2"/>
        <v>-0.88</v>
      </c>
      <c r="M46" s="260"/>
    </row>
    <row r="47" spans="1:13" x14ac:dyDescent="0.35">
      <c r="A47" s="259" t="s">
        <v>381</v>
      </c>
      <c r="B47" s="258" t="s">
        <v>382</v>
      </c>
      <c r="C47" s="196" t="s">
        <v>1089</v>
      </c>
      <c r="D47" s="260" t="s">
        <v>578</v>
      </c>
      <c r="E47" s="261">
        <v>1</v>
      </c>
      <c r="F47" s="261">
        <v>0</v>
      </c>
      <c r="G47" s="261">
        <v>0</v>
      </c>
      <c r="H47" s="261">
        <v>0</v>
      </c>
      <c r="I47" s="262">
        <v>0</v>
      </c>
      <c r="J47" s="261">
        <f t="shared" si="0"/>
        <v>1</v>
      </c>
      <c r="K47" s="263">
        <f t="shared" si="1"/>
        <v>0.2</v>
      </c>
      <c r="L47" s="264">
        <f t="shared" si="2"/>
        <v>-1</v>
      </c>
      <c r="M47" s="260"/>
    </row>
    <row r="48" spans="1:13" x14ac:dyDescent="0.35">
      <c r="A48" s="259" t="s">
        <v>455</v>
      </c>
      <c r="B48" s="258" t="s">
        <v>466</v>
      </c>
      <c r="C48" s="196" t="s">
        <v>471</v>
      </c>
      <c r="D48" s="260" t="s">
        <v>697</v>
      </c>
      <c r="E48" s="261">
        <v>80</v>
      </c>
      <c r="F48" s="261">
        <v>52</v>
      </c>
      <c r="G48" s="261">
        <v>38</v>
      </c>
      <c r="H48" s="261">
        <v>23</v>
      </c>
      <c r="I48" s="262">
        <v>16</v>
      </c>
      <c r="J48" s="261">
        <f t="shared" si="0"/>
        <v>209</v>
      </c>
      <c r="K48" s="263">
        <f t="shared" si="1"/>
        <v>41.8</v>
      </c>
      <c r="L48" s="264">
        <f t="shared" si="2"/>
        <v>-0.8</v>
      </c>
      <c r="M48" s="260"/>
    </row>
    <row r="49" spans="1:13" x14ac:dyDescent="0.35">
      <c r="A49" s="259" t="s">
        <v>381</v>
      </c>
      <c r="B49" s="258" t="s">
        <v>382</v>
      </c>
      <c r="C49" s="196" t="s">
        <v>1109</v>
      </c>
      <c r="D49" s="260" t="s">
        <v>1110</v>
      </c>
      <c r="E49" s="261">
        <v>3</v>
      </c>
      <c r="F49" s="261">
        <v>1</v>
      </c>
      <c r="G49" s="261">
        <v>0</v>
      </c>
      <c r="H49" s="261">
        <v>0</v>
      </c>
      <c r="I49" s="262">
        <v>1</v>
      </c>
      <c r="J49" s="261">
        <f t="shared" si="0"/>
        <v>5</v>
      </c>
      <c r="K49" s="263">
        <f t="shared" si="1"/>
        <v>1</v>
      </c>
      <c r="L49" s="264">
        <f t="shared" si="2"/>
        <v>-0.66666666666666663</v>
      </c>
      <c r="M49" s="260"/>
    </row>
    <row r="50" spans="1:13" x14ac:dyDescent="0.35">
      <c r="A50" s="259" t="s">
        <v>455</v>
      </c>
      <c r="B50" s="258" t="s">
        <v>456</v>
      </c>
      <c r="C50" s="196" t="s">
        <v>894</v>
      </c>
      <c r="D50" s="260" t="s">
        <v>895</v>
      </c>
      <c r="E50" s="261">
        <v>0</v>
      </c>
      <c r="F50" s="261">
        <v>0</v>
      </c>
      <c r="G50" s="261">
        <v>0</v>
      </c>
      <c r="H50" s="261">
        <v>0</v>
      </c>
      <c r="I50" s="262">
        <v>1</v>
      </c>
      <c r="J50" s="261">
        <f t="shared" si="0"/>
        <v>1</v>
      </c>
      <c r="K50" s="263">
        <f t="shared" si="1"/>
        <v>0.2</v>
      </c>
      <c r="L50" s="264"/>
      <c r="M50" s="260"/>
    </row>
    <row r="51" spans="1:13" x14ac:dyDescent="0.35">
      <c r="A51" s="259" t="s">
        <v>381</v>
      </c>
      <c r="B51" s="258" t="s">
        <v>382</v>
      </c>
      <c r="C51" s="196" t="s">
        <v>596</v>
      </c>
      <c r="D51" s="260" t="s">
        <v>597</v>
      </c>
      <c r="E51" s="261">
        <v>6</v>
      </c>
      <c r="F51" s="261">
        <v>8</v>
      </c>
      <c r="G51" s="261">
        <v>3</v>
      </c>
      <c r="H51" s="261">
        <v>3</v>
      </c>
      <c r="I51" s="262">
        <v>2</v>
      </c>
      <c r="J51" s="261">
        <f t="shared" si="0"/>
        <v>22</v>
      </c>
      <c r="K51" s="263">
        <f t="shared" si="1"/>
        <v>4.4000000000000004</v>
      </c>
      <c r="L51" s="264">
        <f t="shared" si="2"/>
        <v>-0.66666666666666663</v>
      </c>
      <c r="M51" s="260"/>
    </row>
    <row r="52" spans="1:13" x14ac:dyDescent="0.35">
      <c r="A52" s="259" t="s">
        <v>455</v>
      </c>
      <c r="B52" s="258" t="s">
        <v>456</v>
      </c>
      <c r="C52" s="196" t="s">
        <v>920</v>
      </c>
      <c r="D52" s="260" t="s">
        <v>921</v>
      </c>
      <c r="E52" s="261">
        <v>1</v>
      </c>
      <c r="F52" s="261">
        <v>0</v>
      </c>
      <c r="G52" s="261">
        <v>0</v>
      </c>
      <c r="H52" s="261">
        <v>0</v>
      </c>
      <c r="I52" s="262">
        <v>1</v>
      </c>
      <c r="J52" s="261">
        <f t="shared" si="0"/>
        <v>2</v>
      </c>
      <c r="K52" s="263">
        <f t="shared" si="1"/>
        <v>0.4</v>
      </c>
      <c r="L52" s="264">
        <f t="shared" si="2"/>
        <v>0</v>
      </c>
      <c r="M52" s="260"/>
    </row>
    <row r="53" spans="1:13" x14ac:dyDescent="0.35">
      <c r="A53" s="259" t="s">
        <v>381</v>
      </c>
      <c r="B53" s="258" t="s">
        <v>1296</v>
      </c>
      <c r="C53" s="196" t="s">
        <v>866</v>
      </c>
      <c r="D53" s="260" t="s">
        <v>867</v>
      </c>
      <c r="E53" s="261">
        <v>0</v>
      </c>
      <c r="F53" s="261">
        <v>0</v>
      </c>
      <c r="G53" s="261">
        <v>1</v>
      </c>
      <c r="H53" s="261">
        <v>1</v>
      </c>
      <c r="I53" s="262">
        <v>0</v>
      </c>
      <c r="J53" s="261">
        <f t="shared" si="0"/>
        <v>2</v>
      </c>
      <c r="K53" s="263">
        <f t="shared" si="1"/>
        <v>0.4</v>
      </c>
      <c r="L53" s="264"/>
      <c r="M53" s="260"/>
    </row>
    <row r="54" spans="1:13" x14ac:dyDescent="0.35">
      <c r="A54" s="259" t="s">
        <v>381</v>
      </c>
      <c r="B54" s="258" t="s">
        <v>382</v>
      </c>
      <c r="C54" s="196" t="s">
        <v>387</v>
      </c>
      <c r="D54" s="260" t="s">
        <v>1114</v>
      </c>
      <c r="E54" s="261">
        <v>47</v>
      </c>
      <c r="F54" s="261">
        <v>36</v>
      </c>
      <c r="G54" s="261">
        <v>13</v>
      </c>
      <c r="H54" s="261">
        <v>11</v>
      </c>
      <c r="I54" s="262">
        <v>6</v>
      </c>
      <c r="J54" s="261">
        <f t="shared" si="0"/>
        <v>113</v>
      </c>
      <c r="K54" s="263">
        <f t="shared" si="1"/>
        <v>22.6</v>
      </c>
      <c r="L54" s="264">
        <f t="shared" si="2"/>
        <v>-0.87234042553191493</v>
      </c>
      <c r="M54" s="260"/>
    </row>
    <row r="55" spans="1:13" x14ac:dyDescent="0.35">
      <c r="A55" s="259" t="s">
        <v>381</v>
      </c>
      <c r="B55" s="258" t="s">
        <v>1296</v>
      </c>
      <c r="C55" s="196" t="s">
        <v>864</v>
      </c>
      <c r="D55" s="260" t="s">
        <v>865</v>
      </c>
      <c r="E55" s="261">
        <v>0</v>
      </c>
      <c r="F55" s="261">
        <v>0</v>
      </c>
      <c r="G55" s="261">
        <v>0</v>
      </c>
      <c r="H55" s="261">
        <v>0</v>
      </c>
      <c r="I55" s="262">
        <v>0</v>
      </c>
      <c r="J55" s="261">
        <f t="shared" si="0"/>
        <v>0</v>
      </c>
      <c r="K55" s="263">
        <f t="shared" si="1"/>
        <v>0</v>
      </c>
      <c r="L55" s="264"/>
      <c r="M55" s="260"/>
    </row>
    <row r="56" spans="1:13" x14ac:dyDescent="0.35">
      <c r="A56" s="259" t="s">
        <v>381</v>
      </c>
      <c r="B56" s="258" t="s">
        <v>382</v>
      </c>
      <c r="C56" s="196" t="s">
        <v>1116</v>
      </c>
      <c r="D56" s="260" t="s">
        <v>1117</v>
      </c>
      <c r="E56" s="261">
        <v>1</v>
      </c>
      <c r="F56" s="261">
        <v>0</v>
      </c>
      <c r="G56" s="261">
        <v>0</v>
      </c>
      <c r="H56" s="261">
        <v>0</v>
      </c>
      <c r="I56" s="262">
        <v>0</v>
      </c>
      <c r="J56" s="261">
        <f t="shared" si="0"/>
        <v>1</v>
      </c>
      <c r="K56" s="263">
        <f t="shared" si="1"/>
        <v>0.2</v>
      </c>
      <c r="L56" s="264">
        <f t="shared" si="2"/>
        <v>-1</v>
      </c>
      <c r="M56" s="260"/>
    </row>
    <row r="57" spans="1:13" x14ac:dyDescent="0.35">
      <c r="A57" s="259" t="s">
        <v>381</v>
      </c>
      <c r="B57" s="258" t="s">
        <v>382</v>
      </c>
      <c r="C57" s="196" t="s">
        <v>598</v>
      </c>
      <c r="D57" s="260" t="s">
        <v>599</v>
      </c>
      <c r="E57" s="261">
        <v>25</v>
      </c>
      <c r="F57" s="261">
        <v>15</v>
      </c>
      <c r="G57" s="261">
        <v>8</v>
      </c>
      <c r="H57" s="261">
        <v>7</v>
      </c>
      <c r="I57" s="262">
        <v>7</v>
      </c>
      <c r="J57" s="261">
        <f t="shared" si="0"/>
        <v>62</v>
      </c>
      <c r="K57" s="263">
        <f t="shared" si="1"/>
        <v>12.4</v>
      </c>
      <c r="L57" s="264">
        <f t="shared" si="2"/>
        <v>-0.72</v>
      </c>
      <c r="M57" s="260"/>
    </row>
    <row r="58" spans="1:13" x14ac:dyDescent="0.35">
      <c r="A58" s="259" t="s">
        <v>455</v>
      </c>
      <c r="B58" s="258" t="s">
        <v>498</v>
      </c>
      <c r="C58" s="196" t="s">
        <v>1060</v>
      </c>
      <c r="D58" s="260" t="s">
        <v>656</v>
      </c>
      <c r="E58" s="261">
        <v>1</v>
      </c>
      <c r="F58" s="261">
        <v>0</v>
      </c>
      <c r="G58" s="261">
        <v>0</v>
      </c>
      <c r="H58" s="261">
        <v>0</v>
      </c>
      <c r="I58" s="262">
        <v>0</v>
      </c>
      <c r="J58" s="261">
        <f t="shared" si="0"/>
        <v>1</v>
      </c>
      <c r="K58" s="263">
        <f t="shared" si="1"/>
        <v>0.2</v>
      </c>
      <c r="L58" s="264">
        <f t="shared" si="2"/>
        <v>-1</v>
      </c>
      <c r="M58" s="260"/>
    </row>
    <row r="59" spans="1:13" x14ac:dyDescent="0.35">
      <c r="A59" s="259" t="s">
        <v>428</v>
      </c>
      <c r="B59" s="258" t="s">
        <v>429</v>
      </c>
      <c r="C59" s="196" t="s">
        <v>832</v>
      </c>
      <c r="D59" s="260" t="s">
        <v>831</v>
      </c>
      <c r="E59" s="261">
        <v>0</v>
      </c>
      <c r="F59" s="261">
        <v>1</v>
      </c>
      <c r="G59" s="261">
        <v>0</v>
      </c>
      <c r="H59" s="261">
        <v>0</v>
      </c>
      <c r="I59" s="262">
        <v>0</v>
      </c>
      <c r="J59" s="261">
        <f t="shared" si="0"/>
        <v>1</v>
      </c>
      <c r="K59" s="263">
        <f t="shared" si="1"/>
        <v>0.2</v>
      </c>
      <c r="L59" s="264"/>
      <c r="M59" s="260"/>
    </row>
    <row r="60" spans="1:13" x14ac:dyDescent="0.35">
      <c r="A60" s="259" t="s">
        <v>455</v>
      </c>
      <c r="B60" s="258" t="s">
        <v>498</v>
      </c>
      <c r="C60" s="196" t="s">
        <v>981</v>
      </c>
      <c r="D60" s="260" t="s">
        <v>982</v>
      </c>
      <c r="E60" s="261">
        <v>1</v>
      </c>
      <c r="F60" s="261">
        <v>0</v>
      </c>
      <c r="G60" s="261">
        <v>0</v>
      </c>
      <c r="H60" s="261">
        <v>0</v>
      </c>
      <c r="I60" s="262">
        <v>0</v>
      </c>
      <c r="J60" s="261">
        <f t="shared" si="0"/>
        <v>1</v>
      </c>
      <c r="K60" s="263">
        <f t="shared" si="1"/>
        <v>0.2</v>
      </c>
      <c r="L60" s="264">
        <f t="shared" si="2"/>
        <v>-1</v>
      </c>
      <c r="M60" s="260"/>
    </row>
    <row r="61" spans="1:13" x14ac:dyDescent="0.35">
      <c r="A61" s="259" t="s">
        <v>455</v>
      </c>
      <c r="B61" s="258" t="s">
        <v>498</v>
      </c>
      <c r="C61" s="196" t="s">
        <v>951</v>
      </c>
      <c r="D61" s="260" t="s">
        <v>952</v>
      </c>
      <c r="E61" s="261">
        <v>1</v>
      </c>
      <c r="F61" s="261">
        <v>0</v>
      </c>
      <c r="G61" s="261">
        <v>0</v>
      </c>
      <c r="H61" s="261">
        <v>1</v>
      </c>
      <c r="I61" s="262">
        <v>0</v>
      </c>
      <c r="J61" s="261">
        <f t="shared" si="0"/>
        <v>2</v>
      </c>
      <c r="K61" s="263">
        <f t="shared" si="1"/>
        <v>0.4</v>
      </c>
      <c r="L61" s="264">
        <f t="shared" si="2"/>
        <v>-1</v>
      </c>
      <c r="M61" s="260"/>
    </row>
    <row r="62" spans="1:13" x14ac:dyDescent="0.35">
      <c r="A62" s="259" t="s">
        <v>455</v>
      </c>
      <c r="B62" s="258" t="s">
        <v>498</v>
      </c>
      <c r="C62" s="196" t="s">
        <v>1047</v>
      </c>
      <c r="D62" s="260" t="s">
        <v>1048</v>
      </c>
      <c r="E62" s="261">
        <v>0</v>
      </c>
      <c r="F62" s="261">
        <v>0</v>
      </c>
      <c r="G62" s="261">
        <v>0</v>
      </c>
      <c r="H62" s="261">
        <v>1</v>
      </c>
      <c r="I62" s="262">
        <v>0</v>
      </c>
      <c r="J62" s="261">
        <f t="shared" si="0"/>
        <v>1</v>
      </c>
      <c r="K62" s="263">
        <f t="shared" si="1"/>
        <v>0.2</v>
      </c>
      <c r="L62" s="264"/>
      <c r="M62" s="260"/>
    </row>
    <row r="63" spans="1:13" x14ac:dyDescent="0.35">
      <c r="A63" s="259" t="s">
        <v>455</v>
      </c>
      <c r="B63" s="258" t="s">
        <v>498</v>
      </c>
      <c r="C63" s="196" t="s">
        <v>1132</v>
      </c>
      <c r="D63" s="260" t="s">
        <v>1133</v>
      </c>
      <c r="E63" s="261">
        <v>0</v>
      </c>
      <c r="F63" s="261">
        <v>1</v>
      </c>
      <c r="G63" s="261">
        <v>0</v>
      </c>
      <c r="H63" s="261">
        <v>0</v>
      </c>
      <c r="I63" s="262">
        <v>0</v>
      </c>
      <c r="J63" s="261">
        <f t="shared" si="0"/>
        <v>1</v>
      </c>
      <c r="K63" s="263">
        <f t="shared" si="1"/>
        <v>0.2</v>
      </c>
      <c r="L63" s="264"/>
      <c r="M63" s="260"/>
    </row>
    <row r="64" spans="1:13" x14ac:dyDescent="0.35">
      <c r="A64" s="259" t="s">
        <v>428</v>
      </c>
      <c r="B64" s="258" t="s">
        <v>429</v>
      </c>
      <c r="C64" s="196" t="s">
        <v>1124</v>
      </c>
      <c r="D64" s="260" t="s">
        <v>1125</v>
      </c>
      <c r="E64" s="261">
        <v>1</v>
      </c>
      <c r="F64" s="261">
        <v>0</v>
      </c>
      <c r="G64" s="261">
        <v>0</v>
      </c>
      <c r="H64" s="261">
        <v>0</v>
      </c>
      <c r="I64" s="262">
        <v>0</v>
      </c>
      <c r="J64" s="261">
        <f t="shared" si="0"/>
        <v>1</v>
      </c>
      <c r="K64" s="263">
        <f t="shared" si="1"/>
        <v>0.2</v>
      </c>
      <c r="L64" s="264">
        <f t="shared" si="2"/>
        <v>-1</v>
      </c>
      <c r="M64" s="260"/>
    </row>
    <row r="65" spans="1:13" x14ac:dyDescent="0.35">
      <c r="A65" s="259" t="s">
        <v>428</v>
      </c>
      <c r="B65" s="258" t="s">
        <v>429</v>
      </c>
      <c r="C65" s="196" t="s">
        <v>658</v>
      </c>
      <c r="D65" s="260" t="s">
        <v>659</v>
      </c>
      <c r="E65" s="261">
        <v>67</v>
      </c>
      <c r="F65" s="261">
        <v>72</v>
      </c>
      <c r="G65" s="261">
        <v>63</v>
      </c>
      <c r="H65" s="261">
        <v>49</v>
      </c>
      <c r="I65" s="262">
        <v>60</v>
      </c>
      <c r="J65" s="261">
        <f t="shared" si="0"/>
        <v>311</v>
      </c>
      <c r="K65" s="263">
        <f t="shared" si="1"/>
        <v>62.2</v>
      </c>
      <c r="L65" s="264">
        <f t="shared" si="2"/>
        <v>-0.1044776119402985</v>
      </c>
      <c r="M65" s="260"/>
    </row>
    <row r="66" spans="1:13" x14ac:dyDescent="0.35">
      <c r="A66" s="259" t="s">
        <v>455</v>
      </c>
      <c r="B66" s="258" t="s">
        <v>498</v>
      </c>
      <c r="C66" s="196" t="s">
        <v>869</v>
      </c>
      <c r="D66" s="260" t="s">
        <v>870</v>
      </c>
      <c r="E66" s="261">
        <v>0</v>
      </c>
      <c r="F66" s="261">
        <v>0</v>
      </c>
      <c r="G66" s="261">
        <v>1</v>
      </c>
      <c r="H66" s="261">
        <v>1</v>
      </c>
      <c r="I66" s="262">
        <v>1</v>
      </c>
      <c r="J66" s="261">
        <f t="shared" si="0"/>
        <v>3</v>
      </c>
      <c r="K66" s="263">
        <f t="shared" si="1"/>
        <v>0.6</v>
      </c>
      <c r="L66" s="264"/>
      <c r="M66" s="260"/>
    </row>
    <row r="67" spans="1:13" x14ac:dyDescent="0.35">
      <c r="A67" s="259" t="s">
        <v>536</v>
      </c>
      <c r="B67" s="258" t="s">
        <v>544</v>
      </c>
      <c r="C67" s="196" t="s">
        <v>886</v>
      </c>
      <c r="D67" s="260" t="s">
        <v>887</v>
      </c>
      <c r="E67" s="261">
        <v>0</v>
      </c>
      <c r="F67" s="261">
        <v>0</v>
      </c>
      <c r="G67" s="261">
        <v>1</v>
      </c>
      <c r="H67" s="261">
        <v>1</v>
      </c>
      <c r="I67" s="262">
        <v>1</v>
      </c>
      <c r="J67" s="261">
        <f t="shared" si="0"/>
        <v>3</v>
      </c>
      <c r="K67" s="263">
        <f t="shared" si="1"/>
        <v>0.6</v>
      </c>
      <c r="L67" s="264"/>
      <c r="M67" s="260"/>
    </row>
    <row r="68" spans="1:13" x14ac:dyDescent="0.35">
      <c r="A68" s="259" t="s">
        <v>455</v>
      </c>
      <c r="B68" s="258" t="s">
        <v>498</v>
      </c>
      <c r="C68" s="196" t="s">
        <v>878</v>
      </c>
      <c r="D68" s="260" t="s">
        <v>727</v>
      </c>
      <c r="E68" s="261">
        <v>1</v>
      </c>
      <c r="F68" s="261">
        <v>3</v>
      </c>
      <c r="G68" s="261">
        <v>3</v>
      </c>
      <c r="H68" s="261">
        <v>2</v>
      </c>
      <c r="I68" s="262">
        <v>3</v>
      </c>
      <c r="J68" s="261">
        <f t="shared" si="0"/>
        <v>12</v>
      </c>
      <c r="K68" s="263">
        <f t="shared" si="1"/>
        <v>2.4</v>
      </c>
      <c r="L68" s="264">
        <f t="shared" si="2"/>
        <v>2</v>
      </c>
      <c r="M68" s="260"/>
    </row>
    <row r="69" spans="1:13" x14ac:dyDescent="0.35">
      <c r="A69" s="259" t="s">
        <v>536</v>
      </c>
      <c r="B69" s="258" t="s">
        <v>544</v>
      </c>
      <c r="C69" s="196" t="s">
        <v>755</v>
      </c>
      <c r="D69" s="260" t="s">
        <v>756</v>
      </c>
      <c r="E69" s="261">
        <v>802</v>
      </c>
      <c r="F69" s="261">
        <v>860</v>
      </c>
      <c r="G69" s="261">
        <v>957</v>
      </c>
      <c r="H69" s="261">
        <v>1062</v>
      </c>
      <c r="I69" s="262">
        <v>1229</v>
      </c>
      <c r="J69" s="261">
        <f t="shared" ref="J69:J132" si="3">SUM(E69:I69)</f>
        <v>4910</v>
      </c>
      <c r="K69" s="263">
        <f t="shared" ref="K69:K132" si="4">J69/5</f>
        <v>982</v>
      </c>
      <c r="L69" s="264">
        <f t="shared" ref="L69:L132" si="5">(I69-E69)/E69</f>
        <v>0.53241895261845384</v>
      </c>
      <c r="M69" s="260"/>
    </row>
    <row r="70" spans="1:13" x14ac:dyDescent="0.35">
      <c r="A70" s="259" t="s">
        <v>536</v>
      </c>
      <c r="B70" s="258" t="s">
        <v>544</v>
      </c>
      <c r="C70" s="196" t="s">
        <v>775</v>
      </c>
      <c r="D70" s="260" t="s">
        <v>776</v>
      </c>
      <c r="E70" s="261">
        <v>150</v>
      </c>
      <c r="F70" s="261">
        <v>192</v>
      </c>
      <c r="G70" s="261">
        <v>157</v>
      </c>
      <c r="H70" s="261">
        <v>112</v>
      </c>
      <c r="I70" s="262">
        <v>106</v>
      </c>
      <c r="J70" s="261">
        <f t="shared" si="3"/>
        <v>717</v>
      </c>
      <c r="K70" s="263">
        <f t="shared" si="4"/>
        <v>143.4</v>
      </c>
      <c r="L70" s="264">
        <f t="shared" si="5"/>
        <v>-0.29333333333333333</v>
      </c>
      <c r="M70" s="260"/>
    </row>
    <row r="71" spans="1:13" x14ac:dyDescent="0.35">
      <c r="A71" s="259" t="s">
        <v>536</v>
      </c>
      <c r="B71" s="258" t="s">
        <v>544</v>
      </c>
      <c r="C71" s="196" t="s">
        <v>757</v>
      </c>
      <c r="D71" s="260" t="s">
        <v>758</v>
      </c>
      <c r="E71" s="261">
        <v>241</v>
      </c>
      <c r="F71" s="261">
        <v>296</v>
      </c>
      <c r="G71" s="261">
        <v>322</v>
      </c>
      <c r="H71" s="261">
        <v>343</v>
      </c>
      <c r="I71" s="262">
        <v>378</v>
      </c>
      <c r="J71" s="261">
        <f t="shared" si="3"/>
        <v>1580</v>
      </c>
      <c r="K71" s="263">
        <f t="shared" si="4"/>
        <v>316</v>
      </c>
      <c r="L71" s="264">
        <f t="shared" si="5"/>
        <v>0.56846473029045641</v>
      </c>
      <c r="M71" s="260"/>
    </row>
    <row r="72" spans="1:13" x14ac:dyDescent="0.35">
      <c r="A72" s="259" t="s">
        <v>455</v>
      </c>
      <c r="B72" s="258" t="s">
        <v>466</v>
      </c>
      <c r="C72" s="196" t="s">
        <v>1164</v>
      </c>
      <c r="D72" s="260" t="s">
        <v>1165</v>
      </c>
      <c r="E72" s="261">
        <v>1</v>
      </c>
      <c r="F72" s="261">
        <v>1</v>
      </c>
      <c r="G72" s="261">
        <v>1</v>
      </c>
      <c r="H72" s="261">
        <v>1</v>
      </c>
      <c r="I72" s="262">
        <v>1</v>
      </c>
      <c r="J72" s="261">
        <f t="shared" si="3"/>
        <v>5</v>
      </c>
      <c r="K72" s="263">
        <f t="shared" si="4"/>
        <v>1</v>
      </c>
      <c r="L72" s="264">
        <f t="shared" si="5"/>
        <v>0</v>
      </c>
      <c r="M72" s="260"/>
    </row>
    <row r="73" spans="1:13" x14ac:dyDescent="0.35">
      <c r="A73" s="259" t="s">
        <v>414</v>
      </c>
      <c r="B73" s="258" t="s">
        <v>415</v>
      </c>
      <c r="C73" s="196" t="s">
        <v>985</v>
      </c>
      <c r="D73" s="260" t="s">
        <v>986</v>
      </c>
      <c r="E73" s="261">
        <v>5</v>
      </c>
      <c r="F73" s="261">
        <v>7</v>
      </c>
      <c r="G73" s="261">
        <v>3</v>
      </c>
      <c r="H73" s="261">
        <v>2</v>
      </c>
      <c r="I73" s="262">
        <v>0</v>
      </c>
      <c r="J73" s="261">
        <f t="shared" si="3"/>
        <v>17</v>
      </c>
      <c r="K73" s="263">
        <f t="shared" si="4"/>
        <v>3.4</v>
      </c>
      <c r="L73" s="264">
        <f t="shared" si="5"/>
        <v>-1</v>
      </c>
      <c r="M73" s="260"/>
    </row>
    <row r="74" spans="1:13" x14ac:dyDescent="0.35">
      <c r="A74" s="259" t="s">
        <v>414</v>
      </c>
      <c r="B74" s="258" t="s">
        <v>415</v>
      </c>
      <c r="C74" s="196" t="s">
        <v>987</v>
      </c>
      <c r="D74" s="260" t="s">
        <v>988</v>
      </c>
      <c r="E74" s="261">
        <v>2</v>
      </c>
      <c r="F74" s="261">
        <v>2</v>
      </c>
      <c r="G74" s="261">
        <v>2</v>
      </c>
      <c r="H74" s="261">
        <v>2</v>
      </c>
      <c r="I74" s="262">
        <v>2</v>
      </c>
      <c r="J74" s="261">
        <f t="shared" si="3"/>
        <v>10</v>
      </c>
      <c r="K74" s="263">
        <f t="shared" si="4"/>
        <v>2</v>
      </c>
      <c r="L74" s="264">
        <f t="shared" si="5"/>
        <v>0</v>
      </c>
      <c r="M74" s="260"/>
    </row>
    <row r="75" spans="1:13" x14ac:dyDescent="0.35">
      <c r="A75" s="259" t="s">
        <v>381</v>
      </c>
      <c r="B75" s="258" t="s">
        <v>382</v>
      </c>
      <c r="C75" s="196" t="s">
        <v>1120</v>
      </c>
      <c r="D75" s="260" t="s">
        <v>1121</v>
      </c>
      <c r="E75" s="261">
        <v>0</v>
      </c>
      <c r="F75" s="261">
        <v>0</v>
      </c>
      <c r="G75" s="261">
        <v>1</v>
      </c>
      <c r="H75" s="261">
        <v>0</v>
      </c>
      <c r="I75" s="262">
        <v>0</v>
      </c>
      <c r="J75" s="261">
        <f t="shared" si="3"/>
        <v>1</v>
      </c>
      <c r="K75" s="263">
        <f t="shared" si="4"/>
        <v>0.2</v>
      </c>
      <c r="L75" s="264"/>
      <c r="M75" s="260"/>
    </row>
    <row r="76" spans="1:13" x14ac:dyDescent="0.35">
      <c r="A76" s="259" t="s">
        <v>455</v>
      </c>
      <c r="B76" s="258" t="s">
        <v>466</v>
      </c>
      <c r="C76" s="196" t="s">
        <v>711</v>
      </c>
      <c r="D76" s="260" t="s">
        <v>712</v>
      </c>
      <c r="E76" s="261">
        <v>30</v>
      </c>
      <c r="F76" s="261">
        <v>24</v>
      </c>
      <c r="G76" s="261">
        <v>16</v>
      </c>
      <c r="H76" s="261">
        <v>16</v>
      </c>
      <c r="I76" s="262">
        <v>18</v>
      </c>
      <c r="J76" s="261">
        <f t="shared" si="3"/>
        <v>104</v>
      </c>
      <c r="K76" s="263">
        <f t="shared" si="4"/>
        <v>20.8</v>
      </c>
      <c r="L76" s="264">
        <f t="shared" si="5"/>
        <v>-0.4</v>
      </c>
      <c r="M76" s="260"/>
    </row>
    <row r="77" spans="1:13" x14ac:dyDescent="0.35">
      <c r="A77" s="259" t="s">
        <v>414</v>
      </c>
      <c r="B77" s="258" t="s">
        <v>415</v>
      </c>
      <c r="C77" s="196" t="s">
        <v>636</v>
      </c>
      <c r="D77" s="260" t="s">
        <v>984</v>
      </c>
      <c r="E77" s="261">
        <v>10266</v>
      </c>
      <c r="F77" s="261">
        <v>7796</v>
      </c>
      <c r="G77" s="261">
        <v>4592</v>
      </c>
      <c r="H77" s="261">
        <v>2643</v>
      </c>
      <c r="I77" s="262">
        <v>1599</v>
      </c>
      <c r="J77" s="261">
        <f t="shared" si="3"/>
        <v>26896</v>
      </c>
      <c r="K77" s="263">
        <f t="shared" si="4"/>
        <v>5379.2</v>
      </c>
      <c r="L77" s="264">
        <f t="shared" si="5"/>
        <v>-0.84424313267095263</v>
      </c>
      <c r="M77" s="260"/>
    </row>
    <row r="78" spans="1:13" x14ac:dyDescent="0.35">
      <c r="A78" s="259" t="s">
        <v>414</v>
      </c>
      <c r="B78" s="258" t="s">
        <v>415</v>
      </c>
      <c r="C78" s="196" t="s">
        <v>416</v>
      </c>
      <c r="D78" s="260" t="s">
        <v>646</v>
      </c>
      <c r="E78" s="261">
        <v>175</v>
      </c>
      <c r="F78" s="261">
        <v>115</v>
      </c>
      <c r="G78" s="261">
        <v>68</v>
      </c>
      <c r="H78" s="261">
        <v>46</v>
      </c>
      <c r="I78" s="262">
        <v>29</v>
      </c>
      <c r="J78" s="261">
        <f t="shared" si="3"/>
        <v>433</v>
      </c>
      <c r="K78" s="263">
        <f t="shared" si="4"/>
        <v>86.6</v>
      </c>
      <c r="L78" s="264">
        <f t="shared" si="5"/>
        <v>-0.8342857142857143</v>
      </c>
      <c r="M78" s="260"/>
    </row>
    <row r="79" spans="1:13" x14ac:dyDescent="0.35">
      <c r="A79" s="259" t="s">
        <v>414</v>
      </c>
      <c r="B79" s="258" t="s">
        <v>415</v>
      </c>
      <c r="C79" s="196" t="s">
        <v>642</v>
      </c>
      <c r="D79" s="260" t="s">
        <v>643</v>
      </c>
      <c r="E79" s="261">
        <v>29</v>
      </c>
      <c r="F79" s="261">
        <v>16</v>
      </c>
      <c r="G79" s="261">
        <v>8</v>
      </c>
      <c r="H79" s="261">
        <v>5</v>
      </c>
      <c r="I79" s="262">
        <v>1</v>
      </c>
      <c r="J79" s="261">
        <f t="shared" si="3"/>
        <v>59</v>
      </c>
      <c r="K79" s="263">
        <f t="shared" si="4"/>
        <v>11.8</v>
      </c>
      <c r="L79" s="264">
        <f t="shared" si="5"/>
        <v>-0.96551724137931039</v>
      </c>
      <c r="M79" s="260"/>
    </row>
    <row r="80" spans="1:13" x14ac:dyDescent="0.35">
      <c r="A80" s="259" t="s">
        <v>414</v>
      </c>
      <c r="B80" s="258" t="s">
        <v>415</v>
      </c>
      <c r="C80" s="196" t="s">
        <v>647</v>
      </c>
      <c r="D80" s="260" t="s">
        <v>648</v>
      </c>
      <c r="E80" s="261">
        <v>15</v>
      </c>
      <c r="F80" s="261">
        <v>16</v>
      </c>
      <c r="G80" s="261">
        <v>11</v>
      </c>
      <c r="H80" s="261">
        <v>5</v>
      </c>
      <c r="I80" s="262">
        <v>3</v>
      </c>
      <c r="J80" s="261">
        <f t="shared" si="3"/>
        <v>50</v>
      </c>
      <c r="K80" s="263">
        <f t="shared" si="4"/>
        <v>10</v>
      </c>
      <c r="L80" s="264">
        <f t="shared" si="5"/>
        <v>-0.8</v>
      </c>
      <c r="M80" s="260"/>
    </row>
    <row r="81" spans="1:13" x14ac:dyDescent="0.35">
      <c r="A81" s="259" t="s">
        <v>414</v>
      </c>
      <c r="B81" s="258" t="s">
        <v>415</v>
      </c>
      <c r="C81" s="196" t="s">
        <v>418</v>
      </c>
      <c r="D81" s="260" t="s">
        <v>649</v>
      </c>
      <c r="E81" s="261">
        <v>44</v>
      </c>
      <c r="F81" s="261">
        <v>31</v>
      </c>
      <c r="G81" s="261">
        <v>14</v>
      </c>
      <c r="H81" s="261">
        <v>4</v>
      </c>
      <c r="I81" s="262">
        <v>5</v>
      </c>
      <c r="J81" s="261">
        <f t="shared" si="3"/>
        <v>98</v>
      </c>
      <c r="K81" s="263">
        <f t="shared" si="4"/>
        <v>19.600000000000001</v>
      </c>
      <c r="L81" s="264">
        <f t="shared" si="5"/>
        <v>-0.88636363636363635</v>
      </c>
      <c r="M81" s="260"/>
    </row>
    <row r="82" spans="1:13" x14ac:dyDescent="0.35">
      <c r="A82" s="259" t="s">
        <v>414</v>
      </c>
      <c r="B82" s="258" t="s">
        <v>415</v>
      </c>
      <c r="C82" s="196" t="s">
        <v>989</v>
      </c>
      <c r="D82" s="260" t="s">
        <v>990</v>
      </c>
      <c r="E82" s="261">
        <v>11</v>
      </c>
      <c r="F82" s="261">
        <v>7</v>
      </c>
      <c r="G82" s="261">
        <v>3</v>
      </c>
      <c r="H82" s="261">
        <v>1</v>
      </c>
      <c r="I82" s="262">
        <v>1</v>
      </c>
      <c r="J82" s="261">
        <f t="shared" si="3"/>
        <v>23</v>
      </c>
      <c r="K82" s="263">
        <f t="shared" si="4"/>
        <v>4.5999999999999996</v>
      </c>
      <c r="L82" s="264">
        <f t="shared" si="5"/>
        <v>-0.90909090909090906</v>
      </c>
      <c r="M82" s="260"/>
    </row>
    <row r="83" spans="1:13" x14ac:dyDescent="0.35">
      <c r="A83" s="259" t="s">
        <v>414</v>
      </c>
      <c r="B83" s="258" t="s">
        <v>415</v>
      </c>
      <c r="C83" s="196" t="s">
        <v>420</v>
      </c>
      <c r="D83" s="260" t="s">
        <v>645</v>
      </c>
      <c r="E83" s="261">
        <v>62</v>
      </c>
      <c r="F83" s="261">
        <v>44</v>
      </c>
      <c r="G83" s="261">
        <v>24</v>
      </c>
      <c r="H83" s="261">
        <v>12</v>
      </c>
      <c r="I83" s="262">
        <v>4</v>
      </c>
      <c r="J83" s="261">
        <f t="shared" si="3"/>
        <v>146</v>
      </c>
      <c r="K83" s="263">
        <f t="shared" si="4"/>
        <v>29.2</v>
      </c>
      <c r="L83" s="264">
        <f t="shared" si="5"/>
        <v>-0.93548387096774188</v>
      </c>
      <c r="M83" s="260"/>
    </row>
    <row r="84" spans="1:13" x14ac:dyDescent="0.35">
      <c r="A84" s="259" t="s">
        <v>414</v>
      </c>
      <c r="B84" s="258" t="s">
        <v>415</v>
      </c>
      <c r="C84" s="196" t="s">
        <v>992</v>
      </c>
      <c r="D84" s="260" t="s">
        <v>993</v>
      </c>
      <c r="E84" s="261">
        <v>16</v>
      </c>
      <c r="F84" s="261">
        <v>5</v>
      </c>
      <c r="G84" s="261">
        <v>2</v>
      </c>
      <c r="H84" s="261">
        <v>5</v>
      </c>
      <c r="I84" s="262">
        <v>5</v>
      </c>
      <c r="J84" s="261">
        <f t="shared" si="3"/>
        <v>33</v>
      </c>
      <c r="K84" s="263">
        <f t="shared" si="4"/>
        <v>6.6</v>
      </c>
      <c r="L84" s="264">
        <f t="shared" si="5"/>
        <v>-0.6875</v>
      </c>
      <c r="M84" s="260"/>
    </row>
    <row r="85" spans="1:13" x14ac:dyDescent="0.35">
      <c r="A85" s="259" t="s">
        <v>414</v>
      </c>
      <c r="B85" s="258" t="s">
        <v>415</v>
      </c>
      <c r="C85" s="196" t="s">
        <v>650</v>
      </c>
      <c r="D85" s="260" t="s">
        <v>651</v>
      </c>
      <c r="E85" s="261">
        <v>6</v>
      </c>
      <c r="F85" s="261">
        <v>6</v>
      </c>
      <c r="G85" s="261">
        <v>4</v>
      </c>
      <c r="H85" s="261">
        <v>3</v>
      </c>
      <c r="I85" s="262">
        <v>1</v>
      </c>
      <c r="J85" s="261">
        <f t="shared" si="3"/>
        <v>20</v>
      </c>
      <c r="K85" s="263">
        <f t="shared" si="4"/>
        <v>4</v>
      </c>
      <c r="L85" s="264">
        <f t="shared" si="5"/>
        <v>-0.83333333333333337</v>
      </c>
      <c r="M85" s="260"/>
    </row>
    <row r="86" spans="1:13" x14ac:dyDescent="0.35">
      <c r="A86" s="259" t="s">
        <v>414</v>
      </c>
      <c r="B86" s="258" t="s">
        <v>415</v>
      </c>
      <c r="C86" s="196" t="s">
        <v>994</v>
      </c>
      <c r="D86" s="260" t="s">
        <v>995</v>
      </c>
      <c r="E86" s="261">
        <v>11</v>
      </c>
      <c r="F86" s="261">
        <v>5</v>
      </c>
      <c r="G86" s="261">
        <v>5</v>
      </c>
      <c r="H86" s="261">
        <v>2</v>
      </c>
      <c r="I86" s="262">
        <v>3</v>
      </c>
      <c r="J86" s="261">
        <f t="shared" si="3"/>
        <v>26</v>
      </c>
      <c r="K86" s="263">
        <f t="shared" si="4"/>
        <v>5.2</v>
      </c>
      <c r="L86" s="264">
        <f t="shared" si="5"/>
        <v>-0.72727272727272729</v>
      </c>
      <c r="M86" s="260"/>
    </row>
    <row r="87" spans="1:13" x14ac:dyDescent="0.35">
      <c r="A87" s="259" t="s">
        <v>414</v>
      </c>
      <c r="B87" s="258" t="s">
        <v>415</v>
      </c>
      <c r="C87" s="196" t="s">
        <v>422</v>
      </c>
      <c r="D87" s="260" t="s">
        <v>641</v>
      </c>
      <c r="E87" s="261">
        <v>203</v>
      </c>
      <c r="F87" s="261">
        <v>147</v>
      </c>
      <c r="G87" s="261">
        <v>84</v>
      </c>
      <c r="H87" s="261">
        <v>53</v>
      </c>
      <c r="I87" s="262">
        <v>25</v>
      </c>
      <c r="J87" s="261">
        <f t="shared" si="3"/>
        <v>512</v>
      </c>
      <c r="K87" s="263">
        <f t="shared" si="4"/>
        <v>102.4</v>
      </c>
      <c r="L87" s="264">
        <f t="shared" si="5"/>
        <v>-0.87684729064039413</v>
      </c>
      <c r="M87" s="260"/>
    </row>
    <row r="88" spans="1:13" x14ac:dyDescent="0.35">
      <c r="A88" s="259" t="s">
        <v>414</v>
      </c>
      <c r="B88" s="258" t="s">
        <v>415</v>
      </c>
      <c r="C88" s="196" t="s">
        <v>424</v>
      </c>
      <c r="D88" s="260" t="s">
        <v>652</v>
      </c>
      <c r="E88" s="261">
        <v>37</v>
      </c>
      <c r="F88" s="261">
        <v>24</v>
      </c>
      <c r="G88" s="261">
        <v>15</v>
      </c>
      <c r="H88" s="261">
        <v>7</v>
      </c>
      <c r="I88" s="262">
        <v>4</v>
      </c>
      <c r="J88" s="261">
        <f t="shared" si="3"/>
        <v>87</v>
      </c>
      <c r="K88" s="263">
        <f t="shared" si="4"/>
        <v>17.399999999999999</v>
      </c>
      <c r="L88" s="264">
        <f t="shared" si="5"/>
        <v>-0.89189189189189189</v>
      </c>
      <c r="M88" s="260"/>
    </row>
    <row r="89" spans="1:13" x14ac:dyDescent="0.35">
      <c r="A89" s="259" t="s">
        <v>414</v>
      </c>
      <c r="B89" s="258" t="s">
        <v>415</v>
      </c>
      <c r="C89" s="196" t="s">
        <v>421</v>
      </c>
      <c r="D89" s="260" t="s">
        <v>991</v>
      </c>
      <c r="E89" s="261">
        <v>7</v>
      </c>
      <c r="F89" s="261">
        <v>2</v>
      </c>
      <c r="G89" s="261">
        <v>0</v>
      </c>
      <c r="H89" s="261">
        <v>0</v>
      </c>
      <c r="I89" s="262">
        <v>1</v>
      </c>
      <c r="J89" s="261">
        <f t="shared" si="3"/>
        <v>10</v>
      </c>
      <c r="K89" s="263">
        <f t="shared" si="4"/>
        <v>2</v>
      </c>
      <c r="L89" s="264">
        <f t="shared" si="5"/>
        <v>-0.8571428571428571</v>
      </c>
      <c r="M89" s="260"/>
    </row>
    <row r="90" spans="1:13" x14ac:dyDescent="0.35">
      <c r="A90" s="259" t="s">
        <v>414</v>
      </c>
      <c r="B90" s="258" t="s">
        <v>415</v>
      </c>
      <c r="C90" s="196" t="s">
        <v>425</v>
      </c>
      <c r="D90" s="260" t="s">
        <v>644</v>
      </c>
      <c r="E90" s="261">
        <v>518</v>
      </c>
      <c r="F90" s="261">
        <v>336</v>
      </c>
      <c r="G90" s="261">
        <v>207</v>
      </c>
      <c r="H90" s="261">
        <v>114</v>
      </c>
      <c r="I90" s="262">
        <v>61</v>
      </c>
      <c r="J90" s="261">
        <f t="shared" si="3"/>
        <v>1236</v>
      </c>
      <c r="K90" s="263">
        <f t="shared" si="4"/>
        <v>247.2</v>
      </c>
      <c r="L90" s="264">
        <f t="shared" si="5"/>
        <v>-0.88223938223938225</v>
      </c>
      <c r="M90" s="260"/>
    </row>
    <row r="91" spans="1:13" x14ac:dyDescent="0.35">
      <c r="A91" s="259" t="s">
        <v>455</v>
      </c>
      <c r="B91" s="258" t="s">
        <v>498</v>
      </c>
      <c r="C91" s="196" t="s">
        <v>876</v>
      </c>
      <c r="D91" s="260" t="s">
        <v>877</v>
      </c>
      <c r="E91" s="261">
        <v>4</v>
      </c>
      <c r="F91" s="261">
        <v>0</v>
      </c>
      <c r="G91" s="261">
        <v>0</v>
      </c>
      <c r="H91" s="261">
        <v>1</v>
      </c>
      <c r="I91" s="262">
        <v>0</v>
      </c>
      <c r="J91" s="261">
        <f t="shared" si="3"/>
        <v>5</v>
      </c>
      <c r="K91" s="263">
        <f t="shared" si="4"/>
        <v>1</v>
      </c>
      <c r="L91" s="264">
        <f t="shared" si="5"/>
        <v>-1</v>
      </c>
      <c r="M91" s="260"/>
    </row>
    <row r="92" spans="1:13" x14ac:dyDescent="0.35">
      <c r="A92" s="259" t="s">
        <v>455</v>
      </c>
      <c r="B92" s="258" t="s">
        <v>498</v>
      </c>
      <c r="C92" s="196" t="s">
        <v>1090</v>
      </c>
      <c r="D92" s="260" t="s">
        <v>1091</v>
      </c>
      <c r="E92" s="261">
        <v>2</v>
      </c>
      <c r="F92" s="261">
        <v>0</v>
      </c>
      <c r="G92" s="261">
        <v>0</v>
      </c>
      <c r="H92" s="261">
        <v>0</v>
      </c>
      <c r="I92" s="262">
        <v>0</v>
      </c>
      <c r="J92" s="261">
        <f t="shared" si="3"/>
        <v>2</v>
      </c>
      <c r="K92" s="263">
        <f t="shared" si="4"/>
        <v>0.4</v>
      </c>
      <c r="L92" s="264">
        <f t="shared" si="5"/>
        <v>-1</v>
      </c>
      <c r="M92" s="260"/>
    </row>
    <row r="93" spans="1:13" x14ac:dyDescent="0.35">
      <c r="A93" s="259" t="s">
        <v>455</v>
      </c>
      <c r="B93" s="258" t="s">
        <v>498</v>
      </c>
      <c r="C93" s="196" t="s">
        <v>1092</v>
      </c>
      <c r="D93" s="260" t="s">
        <v>1093</v>
      </c>
      <c r="E93" s="261">
        <v>0</v>
      </c>
      <c r="F93" s="261">
        <v>0</v>
      </c>
      <c r="G93" s="261">
        <v>0</v>
      </c>
      <c r="H93" s="261">
        <v>0</v>
      </c>
      <c r="I93" s="262">
        <v>0</v>
      </c>
      <c r="J93" s="261">
        <f t="shared" si="3"/>
        <v>0</v>
      </c>
      <c r="K93" s="263">
        <f t="shared" si="4"/>
        <v>0</v>
      </c>
      <c r="L93" s="264"/>
      <c r="M93" s="260"/>
    </row>
    <row r="94" spans="1:13" x14ac:dyDescent="0.35">
      <c r="A94" s="259" t="s">
        <v>428</v>
      </c>
      <c r="B94" s="258" t="s">
        <v>429</v>
      </c>
      <c r="C94" s="196" t="s">
        <v>1044</v>
      </c>
      <c r="D94" s="260" t="s">
        <v>1043</v>
      </c>
      <c r="E94" s="261">
        <v>1</v>
      </c>
      <c r="F94" s="261">
        <v>1</v>
      </c>
      <c r="G94" s="261">
        <v>1</v>
      </c>
      <c r="H94" s="261">
        <v>1</v>
      </c>
      <c r="I94" s="262">
        <v>0</v>
      </c>
      <c r="J94" s="261">
        <f t="shared" si="3"/>
        <v>4</v>
      </c>
      <c r="K94" s="263">
        <f t="shared" si="4"/>
        <v>0.8</v>
      </c>
      <c r="L94" s="264">
        <f t="shared" si="5"/>
        <v>-1</v>
      </c>
      <c r="M94" s="260"/>
    </row>
    <row r="95" spans="1:13" x14ac:dyDescent="0.35">
      <c r="A95" s="259" t="s">
        <v>428</v>
      </c>
      <c r="B95" s="258" t="s">
        <v>429</v>
      </c>
      <c r="C95" s="196" t="s">
        <v>666</v>
      </c>
      <c r="D95" s="260" t="s">
        <v>667</v>
      </c>
      <c r="E95" s="261">
        <v>27</v>
      </c>
      <c r="F95" s="261">
        <v>34</v>
      </c>
      <c r="G95" s="261">
        <v>33</v>
      </c>
      <c r="H95" s="261">
        <v>30</v>
      </c>
      <c r="I95" s="262">
        <v>31</v>
      </c>
      <c r="J95" s="261">
        <f t="shared" si="3"/>
        <v>155</v>
      </c>
      <c r="K95" s="263">
        <f t="shared" si="4"/>
        <v>31</v>
      </c>
      <c r="L95" s="264">
        <f t="shared" si="5"/>
        <v>0.14814814814814814</v>
      </c>
      <c r="M95" s="260"/>
    </row>
    <row r="96" spans="1:13" x14ac:dyDescent="0.35">
      <c r="A96" s="259" t="s">
        <v>455</v>
      </c>
      <c r="B96" s="258" t="s">
        <v>466</v>
      </c>
      <c r="C96" s="196" t="s">
        <v>1102</v>
      </c>
      <c r="D96" s="260" t="s">
        <v>1103</v>
      </c>
      <c r="E96" s="261">
        <v>1</v>
      </c>
      <c r="F96" s="261">
        <v>1</v>
      </c>
      <c r="G96" s="261">
        <v>1</v>
      </c>
      <c r="H96" s="261">
        <v>1</v>
      </c>
      <c r="I96" s="262">
        <v>1</v>
      </c>
      <c r="J96" s="261">
        <f t="shared" si="3"/>
        <v>5</v>
      </c>
      <c r="K96" s="263">
        <f t="shared" si="4"/>
        <v>1</v>
      </c>
      <c r="L96" s="264">
        <f t="shared" si="5"/>
        <v>0</v>
      </c>
      <c r="M96" s="260"/>
    </row>
    <row r="97" spans="1:13" x14ac:dyDescent="0.35">
      <c r="A97" s="259" t="s">
        <v>428</v>
      </c>
      <c r="B97" s="258" t="s">
        <v>429</v>
      </c>
      <c r="C97" s="196" t="s">
        <v>1051</v>
      </c>
      <c r="D97" s="260" t="s">
        <v>1052</v>
      </c>
      <c r="E97" s="261">
        <v>23</v>
      </c>
      <c r="F97" s="261">
        <v>23</v>
      </c>
      <c r="G97" s="261">
        <v>28</v>
      </c>
      <c r="H97" s="261">
        <v>25</v>
      </c>
      <c r="I97" s="262">
        <v>29</v>
      </c>
      <c r="J97" s="261">
        <f t="shared" si="3"/>
        <v>128</v>
      </c>
      <c r="K97" s="263">
        <f t="shared" si="4"/>
        <v>25.6</v>
      </c>
      <c r="L97" s="264">
        <f t="shared" si="5"/>
        <v>0.2608695652173913</v>
      </c>
      <c r="M97" s="260"/>
    </row>
    <row r="98" spans="1:13" x14ac:dyDescent="0.35">
      <c r="A98" s="259" t="s">
        <v>455</v>
      </c>
      <c r="B98" s="258" t="s">
        <v>535</v>
      </c>
      <c r="C98" s="196" t="s">
        <v>741</v>
      </c>
      <c r="D98" s="260" t="s">
        <v>742</v>
      </c>
      <c r="E98" s="261">
        <v>8</v>
      </c>
      <c r="F98" s="261">
        <v>9</v>
      </c>
      <c r="G98" s="261">
        <v>7</v>
      </c>
      <c r="H98" s="261">
        <v>8</v>
      </c>
      <c r="I98" s="262">
        <v>6</v>
      </c>
      <c r="J98" s="261">
        <f t="shared" si="3"/>
        <v>38</v>
      </c>
      <c r="K98" s="263">
        <f t="shared" si="4"/>
        <v>7.6</v>
      </c>
      <c r="L98" s="264">
        <f t="shared" si="5"/>
        <v>-0.25</v>
      </c>
      <c r="M98" s="260"/>
    </row>
    <row r="99" spans="1:13" x14ac:dyDescent="0.35">
      <c r="A99" s="259" t="s">
        <v>381</v>
      </c>
      <c r="B99" s="258" t="s">
        <v>382</v>
      </c>
      <c r="C99" s="196" t="s">
        <v>1065</v>
      </c>
      <c r="D99" s="260" t="s">
        <v>1066</v>
      </c>
      <c r="E99" s="261">
        <v>0</v>
      </c>
      <c r="F99" s="261">
        <v>0</v>
      </c>
      <c r="G99" s="261">
        <v>0</v>
      </c>
      <c r="H99" s="261">
        <v>1</v>
      </c>
      <c r="I99" s="262">
        <v>1</v>
      </c>
      <c r="J99" s="261">
        <f t="shared" si="3"/>
        <v>2</v>
      </c>
      <c r="K99" s="263">
        <f t="shared" si="4"/>
        <v>0.4</v>
      </c>
      <c r="L99" s="264"/>
      <c r="M99" s="260"/>
    </row>
    <row r="100" spans="1:13" x14ac:dyDescent="0.35">
      <c r="A100" s="259" t="s">
        <v>455</v>
      </c>
      <c r="B100" s="258" t="s">
        <v>498</v>
      </c>
      <c r="C100" s="196" t="s">
        <v>737</v>
      </c>
      <c r="D100" s="260" t="s">
        <v>983</v>
      </c>
      <c r="E100" s="261">
        <v>14</v>
      </c>
      <c r="F100" s="261">
        <v>7</v>
      </c>
      <c r="G100" s="261">
        <v>7</v>
      </c>
      <c r="H100" s="261">
        <v>4</v>
      </c>
      <c r="I100" s="262">
        <v>1</v>
      </c>
      <c r="J100" s="261">
        <f t="shared" si="3"/>
        <v>33</v>
      </c>
      <c r="K100" s="263">
        <f t="shared" si="4"/>
        <v>6.6</v>
      </c>
      <c r="L100" s="264">
        <f t="shared" si="5"/>
        <v>-0.9285714285714286</v>
      </c>
      <c r="M100" s="260"/>
    </row>
    <row r="101" spans="1:13" x14ac:dyDescent="0.35">
      <c r="A101" s="259" t="s">
        <v>455</v>
      </c>
      <c r="B101" s="258" t="s">
        <v>498</v>
      </c>
      <c r="C101" s="196" t="s">
        <v>530</v>
      </c>
      <c r="D101" s="260" t="s">
        <v>740</v>
      </c>
      <c r="E101" s="261">
        <v>33</v>
      </c>
      <c r="F101" s="261">
        <v>42</v>
      </c>
      <c r="G101" s="261">
        <v>33</v>
      </c>
      <c r="H101" s="261">
        <v>40</v>
      </c>
      <c r="I101" s="262">
        <v>27</v>
      </c>
      <c r="J101" s="261">
        <f t="shared" si="3"/>
        <v>175</v>
      </c>
      <c r="K101" s="263">
        <f t="shared" si="4"/>
        <v>35</v>
      </c>
      <c r="L101" s="264">
        <f t="shared" si="5"/>
        <v>-0.18181818181818182</v>
      </c>
      <c r="M101" s="260"/>
    </row>
    <row r="102" spans="1:13" x14ac:dyDescent="0.35">
      <c r="A102" s="259" t="s">
        <v>455</v>
      </c>
      <c r="B102" s="258" t="s">
        <v>498</v>
      </c>
      <c r="C102" s="196" t="s">
        <v>730</v>
      </c>
      <c r="D102" s="260" t="s">
        <v>731</v>
      </c>
      <c r="E102" s="261">
        <v>170</v>
      </c>
      <c r="F102" s="261">
        <v>105</v>
      </c>
      <c r="G102" s="261">
        <v>57</v>
      </c>
      <c r="H102" s="261">
        <v>23</v>
      </c>
      <c r="I102" s="262">
        <v>15</v>
      </c>
      <c r="J102" s="261">
        <f t="shared" si="3"/>
        <v>370</v>
      </c>
      <c r="K102" s="263">
        <f t="shared" si="4"/>
        <v>74</v>
      </c>
      <c r="L102" s="264">
        <f t="shared" si="5"/>
        <v>-0.91176470588235292</v>
      </c>
      <c r="M102" s="260"/>
    </row>
    <row r="103" spans="1:13" x14ac:dyDescent="0.35">
      <c r="A103" s="259" t="s">
        <v>381</v>
      </c>
      <c r="B103" s="258" t="s">
        <v>382</v>
      </c>
      <c r="C103" s="196" t="s">
        <v>914</v>
      </c>
      <c r="D103" s="260" t="s">
        <v>915</v>
      </c>
      <c r="E103" s="261">
        <v>0</v>
      </c>
      <c r="F103" s="261">
        <v>0</v>
      </c>
      <c r="G103" s="261">
        <v>0</v>
      </c>
      <c r="H103" s="261">
        <v>0</v>
      </c>
      <c r="I103" s="262">
        <v>0</v>
      </c>
      <c r="J103" s="261">
        <f t="shared" si="3"/>
        <v>0</v>
      </c>
      <c r="K103" s="263">
        <f t="shared" si="4"/>
        <v>0</v>
      </c>
      <c r="L103" s="264"/>
      <c r="M103" s="260"/>
    </row>
    <row r="104" spans="1:13" x14ac:dyDescent="0.35">
      <c r="A104" s="259" t="s">
        <v>381</v>
      </c>
      <c r="B104" s="258" t="s">
        <v>382</v>
      </c>
      <c r="C104" s="196" t="s">
        <v>912</v>
      </c>
      <c r="D104" s="260" t="s">
        <v>913</v>
      </c>
      <c r="E104" s="261">
        <v>0</v>
      </c>
      <c r="F104" s="261">
        <v>1</v>
      </c>
      <c r="G104" s="261">
        <v>0</v>
      </c>
      <c r="H104" s="261">
        <v>0</v>
      </c>
      <c r="I104" s="262">
        <v>0</v>
      </c>
      <c r="J104" s="261">
        <f t="shared" si="3"/>
        <v>1</v>
      </c>
      <c r="K104" s="263">
        <f t="shared" si="4"/>
        <v>0.2</v>
      </c>
      <c r="L104" s="264"/>
      <c r="M104" s="260"/>
    </row>
    <row r="105" spans="1:13" x14ac:dyDescent="0.35">
      <c r="A105" s="259" t="s">
        <v>381</v>
      </c>
      <c r="B105" s="258" t="s">
        <v>408</v>
      </c>
      <c r="C105" s="196" t="s">
        <v>621</v>
      </c>
      <c r="D105" s="260" t="s">
        <v>622</v>
      </c>
      <c r="E105" s="261">
        <v>229</v>
      </c>
      <c r="F105" s="261">
        <v>238</v>
      </c>
      <c r="G105" s="261">
        <v>229</v>
      </c>
      <c r="H105" s="261">
        <v>213</v>
      </c>
      <c r="I105" s="262">
        <v>224</v>
      </c>
      <c r="J105" s="261">
        <f t="shared" si="3"/>
        <v>1133</v>
      </c>
      <c r="K105" s="263">
        <f t="shared" si="4"/>
        <v>226.6</v>
      </c>
      <c r="L105" s="264">
        <f t="shared" si="5"/>
        <v>-2.1834061135371178E-2</v>
      </c>
      <c r="M105" s="260"/>
    </row>
    <row r="106" spans="1:13" x14ac:dyDescent="0.35">
      <c r="A106" s="259" t="s">
        <v>455</v>
      </c>
      <c r="B106" s="258" t="s">
        <v>498</v>
      </c>
      <c r="C106" s="196" t="s">
        <v>1094</v>
      </c>
      <c r="D106" s="260" t="s">
        <v>726</v>
      </c>
      <c r="E106" s="261">
        <v>0</v>
      </c>
      <c r="F106" s="261">
        <v>0</v>
      </c>
      <c r="G106" s="261">
        <v>0</v>
      </c>
      <c r="H106" s="261">
        <v>0</v>
      </c>
      <c r="I106" s="262">
        <v>0</v>
      </c>
      <c r="J106" s="261">
        <f t="shared" si="3"/>
        <v>0</v>
      </c>
      <c r="K106" s="263">
        <f t="shared" si="4"/>
        <v>0</v>
      </c>
      <c r="L106" s="264"/>
      <c r="M106" s="260"/>
    </row>
    <row r="107" spans="1:13" x14ac:dyDescent="0.35">
      <c r="A107" s="259" t="s">
        <v>455</v>
      </c>
      <c r="B107" s="258" t="s">
        <v>498</v>
      </c>
      <c r="C107" s="196" t="s">
        <v>738</v>
      </c>
      <c r="D107" s="260" t="s">
        <v>1095</v>
      </c>
      <c r="E107" s="261">
        <v>45</v>
      </c>
      <c r="F107" s="261">
        <v>32</v>
      </c>
      <c r="G107" s="261">
        <v>25</v>
      </c>
      <c r="H107" s="261">
        <v>36</v>
      </c>
      <c r="I107" s="262">
        <v>42</v>
      </c>
      <c r="J107" s="261">
        <f t="shared" si="3"/>
        <v>180</v>
      </c>
      <c r="K107" s="263">
        <f t="shared" si="4"/>
        <v>36</v>
      </c>
      <c r="L107" s="264">
        <f t="shared" si="5"/>
        <v>-6.6666666666666666E-2</v>
      </c>
      <c r="M107" s="260"/>
    </row>
    <row r="108" spans="1:13" x14ac:dyDescent="0.35">
      <c r="A108" s="259" t="s">
        <v>381</v>
      </c>
      <c r="B108" s="258" t="s">
        <v>382</v>
      </c>
      <c r="C108" s="196" t="s">
        <v>591</v>
      </c>
      <c r="D108" s="260" t="s">
        <v>579</v>
      </c>
      <c r="E108" s="261">
        <v>5</v>
      </c>
      <c r="F108" s="261">
        <v>3</v>
      </c>
      <c r="G108" s="261">
        <v>2</v>
      </c>
      <c r="H108" s="261">
        <v>3</v>
      </c>
      <c r="I108" s="262">
        <v>4</v>
      </c>
      <c r="J108" s="261">
        <f t="shared" si="3"/>
        <v>17</v>
      </c>
      <c r="K108" s="263">
        <f t="shared" si="4"/>
        <v>3.4</v>
      </c>
      <c r="L108" s="264">
        <f t="shared" si="5"/>
        <v>-0.2</v>
      </c>
      <c r="M108" s="260"/>
    </row>
    <row r="109" spans="1:13" x14ac:dyDescent="0.35">
      <c r="A109" s="259" t="s">
        <v>381</v>
      </c>
      <c r="B109" s="258" t="s">
        <v>382</v>
      </c>
      <c r="C109" s="196" t="s">
        <v>384</v>
      </c>
      <c r="D109" s="260" t="s">
        <v>826</v>
      </c>
      <c r="E109" s="261">
        <v>49</v>
      </c>
      <c r="F109" s="261">
        <v>28</v>
      </c>
      <c r="G109" s="261">
        <v>18</v>
      </c>
      <c r="H109" s="261">
        <v>8</v>
      </c>
      <c r="I109" s="262">
        <v>2</v>
      </c>
      <c r="J109" s="261">
        <f t="shared" si="3"/>
        <v>105</v>
      </c>
      <c r="K109" s="263">
        <f t="shared" si="4"/>
        <v>21</v>
      </c>
      <c r="L109" s="264">
        <f t="shared" si="5"/>
        <v>-0.95918367346938771</v>
      </c>
      <c r="M109" s="260"/>
    </row>
    <row r="110" spans="1:13" x14ac:dyDescent="0.35">
      <c r="A110" s="259" t="s">
        <v>381</v>
      </c>
      <c r="B110" s="258" t="s">
        <v>382</v>
      </c>
      <c r="C110" s="196" t="s">
        <v>383</v>
      </c>
      <c r="D110" s="260" t="s">
        <v>819</v>
      </c>
      <c r="E110" s="261">
        <v>102</v>
      </c>
      <c r="F110" s="261">
        <v>124</v>
      </c>
      <c r="G110" s="261">
        <v>144</v>
      </c>
      <c r="H110" s="261">
        <v>107</v>
      </c>
      <c r="I110" s="262">
        <v>56</v>
      </c>
      <c r="J110" s="261">
        <f t="shared" si="3"/>
        <v>533</v>
      </c>
      <c r="K110" s="263">
        <f t="shared" si="4"/>
        <v>106.6</v>
      </c>
      <c r="L110" s="264">
        <f t="shared" si="5"/>
        <v>-0.45098039215686275</v>
      </c>
      <c r="M110" s="260"/>
    </row>
    <row r="111" spans="1:13" x14ac:dyDescent="0.35">
      <c r="A111" s="259" t="s">
        <v>381</v>
      </c>
      <c r="B111" s="258" t="s">
        <v>382</v>
      </c>
      <c r="C111" s="196" t="s">
        <v>817</v>
      </c>
      <c r="D111" s="260" t="s">
        <v>818</v>
      </c>
      <c r="E111" s="261">
        <v>0</v>
      </c>
      <c r="F111" s="261">
        <v>0</v>
      </c>
      <c r="G111" s="261">
        <v>0</v>
      </c>
      <c r="H111" s="261">
        <v>41</v>
      </c>
      <c r="I111" s="262">
        <v>101</v>
      </c>
      <c r="J111" s="261">
        <f t="shared" si="3"/>
        <v>142</v>
      </c>
      <c r="K111" s="263">
        <f t="shared" si="4"/>
        <v>28.4</v>
      </c>
      <c r="L111" s="264"/>
      <c r="M111" s="260"/>
    </row>
    <row r="112" spans="1:13" x14ac:dyDescent="0.35">
      <c r="A112" s="259" t="s">
        <v>381</v>
      </c>
      <c r="B112" s="258" t="s">
        <v>382</v>
      </c>
      <c r="C112" s="196" t="s">
        <v>823</v>
      </c>
      <c r="D112" s="260" t="s">
        <v>824</v>
      </c>
      <c r="E112" s="261">
        <v>25</v>
      </c>
      <c r="F112" s="261">
        <v>17</v>
      </c>
      <c r="G112" s="261">
        <v>7</v>
      </c>
      <c r="H112" s="261">
        <v>1</v>
      </c>
      <c r="I112" s="262">
        <v>4</v>
      </c>
      <c r="J112" s="261">
        <f t="shared" si="3"/>
        <v>54</v>
      </c>
      <c r="K112" s="263">
        <f t="shared" si="4"/>
        <v>10.8</v>
      </c>
      <c r="L112" s="264">
        <f t="shared" si="5"/>
        <v>-0.84</v>
      </c>
      <c r="M112" s="260"/>
    </row>
    <row r="113" spans="1:13" x14ac:dyDescent="0.35">
      <c r="A113" s="259" t="s">
        <v>381</v>
      </c>
      <c r="B113" s="258" t="s">
        <v>382</v>
      </c>
      <c r="C113" s="196" t="s">
        <v>386</v>
      </c>
      <c r="D113" s="260" t="s">
        <v>1108</v>
      </c>
      <c r="E113" s="261">
        <v>38</v>
      </c>
      <c r="F113" s="261">
        <v>61</v>
      </c>
      <c r="G113" s="261">
        <v>63</v>
      </c>
      <c r="H113" s="261">
        <v>61</v>
      </c>
      <c r="I113" s="262">
        <v>51</v>
      </c>
      <c r="J113" s="261">
        <f t="shared" si="3"/>
        <v>274</v>
      </c>
      <c r="K113" s="263">
        <f t="shared" si="4"/>
        <v>54.8</v>
      </c>
      <c r="L113" s="264">
        <f t="shared" si="5"/>
        <v>0.34210526315789475</v>
      </c>
      <c r="M113" s="260"/>
    </row>
    <row r="114" spans="1:13" x14ac:dyDescent="0.35">
      <c r="A114" s="259" t="s">
        <v>428</v>
      </c>
      <c r="B114" s="258" t="s">
        <v>429</v>
      </c>
      <c r="C114" s="196" t="s">
        <v>446</v>
      </c>
      <c r="D114" s="260" t="s">
        <v>944</v>
      </c>
      <c r="E114" s="261">
        <v>13</v>
      </c>
      <c r="F114" s="261">
        <v>9</v>
      </c>
      <c r="G114" s="261">
        <v>7</v>
      </c>
      <c r="H114" s="261">
        <v>9</v>
      </c>
      <c r="I114" s="262">
        <v>4</v>
      </c>
      <c r="J114" s="261">
        <f t="shared" si="3"/>
        <v>42</v>
      </c>
      <c r="K114" s="263">
        <f t="shared" si="4"/>
        <v>8.4</v>
      </c>
      <c r="L114" s="264">
        <f t="shared" si="5"/>
        <v>-0.69230769230769229</v>
      </c>
      <c r="M114" s="260"/>
    </row>
    <row r="115" spans="1:13" x14ac:dyDescent="0.35">
      <c r="A115" s="259" t="s">
        <v>428</v>
      </c>
      <c r="B115" s="258" t="s">
        <v>429</v>
      </c>
      <c r="C115" s="196" t="s">
        <v>453</v>
      </c>
      <c r="D115" s="260" t="s">
        <v>1112</v>
      </c>
      <c r="E115" s="261">
        <v>3</v>
      </c>
      <c r="F115" s="261">
        <v>5</v>
      </c>
      <c r="G115" s="261">
        <v>0</v>
      </c>
      <c r="H115" s="261">
        <v>0</v>
      </c>
      <c r="I115" s="262">
        <v>1</v>
      </c>
      <c r="J115" s="261">
        <f t="shared" si="3"/>
        <v>9</v>
      </c>
      <c r="K115" s="263">
        <f t="shared" si="4"/>
        <v>1.8</v>
      </c>
      <c r="L115" s="264">
        <f t="shared" si="5"/>
        <v>-0.66666666666666663</v>
      </c>
      <c r="M115" s="260"/>
    </row>
    <row r="116" spans="1:13" x14ac:dyDescent="0.35">
      <c r="A116" s="259" t="s">
        <v>428</v>
      </c>
      <c r="B116" s="258" t="s">
        <v>429</v>
      </c>
      <c r="C116" s="196" t="s">
        <v>829</v>
      </c>
      <c r="D116" s="260" t="s">
        <v>830</v>
      </c>
      <c r="E116" s="261">
        <v>18</v>
      </c>
      <c r="F116" s="261">
        <v>13</v>
      </c>
      <c r="G116" s="261">
        <v>16</v>
      </c>
      <c r="H116" s="261">
        <v>16</v>
      </c>
      <c r="I116" s="262">
        <v>7</v>
      </c>
      <c r="J116" s="261">
        <f t="shared" si="3"/>
        <v>70</v>
      </c>
      <c r="K116" s="263">
        <f t="shared" si="4"/>
        <v>14</v>
      </c>
      <c r="L116" s="264">
        <f t="shared" si="5"/>
        <v>-0.61111111111111116</v>
      </c>
      <c r="M116" s="260"/>
    </row>
    <row r="117" spans="1:13" x14ac:dyDescent="0.35">
      <c r="A117" s="259" t="s">
        <v>428</v>
      </c>
      <c r="B117" s="258" t="s">
        <v>429</v>
      </c>
      <c r="C117" s="196" t="s">
        <v>664</v>
      </c>
      <c r="D117" s="260" t="s">
        <v>1168</v>
      </c>
      <c r="E117" s="261">
        <v>9</v>
      </c>
      <c r="F117" s="261">
        <v>6</v>
      </c>
      <c r="G117" s="261">
        <v>9</v>
      </c>
      <c r="H117" s="261">
        <v>9</v>
      </c>
      <c r="I117" s="262">
        <v>6</v>
      </c>
      <c r="J117" s="261">
        <f t="shared" si="3"/>
        <v>39</v>
      </c>
      <c r="K117" s="263">
        <f t="shared" si="4"/>
        <v>7.8</v>
      </c>
      <c r="L117" s="264">
        <f t="shared" si="5"/>
        <v>-0.33333333333333331</v>
      </c>
      <c r="M117" s="260"/>
    </row>
    <row r="118" spans="1:13" x14ac:dyDescent="0.35">
      <c r="A118" s="259" t="s">
        <v>455</v>
      </c>
      <c r="B118" s="258" t="s">
        <v>498</v>
      </c>
      <c r="C118" s="196" t="s">
        <v>728</v>
      </c>
      <c r="D118" s="260" t="s">
        <v>729</v>
      </c>
      <c r="E118" s="261">
        <v>156</v>
      </c>
      <c r="F118" s="261">
        <v>176</v>
      </c>
      <c r="G118" s="261">
        <v>229</v>
      </c>
      <c r="H118" s="261">
        <v>205</v>
      </c>
      <c r="I118" s="262">
        <v>182</v>
      </c>
      <c r="J118" s="261">
        <f t="shared" si="3"/>
        <v>948</v>
      </c>
      <c r="K118" s="263">
        <f t="shared" si="4"/>
        <v>189.6</v>
      </c>
      <c r="L118" s="264">
        <f t="shared" si="5"/>
        <v>0.16666666666666666</v>
      </c>
      <c r="M118" s="260"/>
    </row>
    <row r="119" spans="1:13" x14ac:dyDescent="0.35">
      <c r="A119" s="259" t="s">
        <v>455</v>
      </c>
      <c r="B119" s="258" t="s">
        <v>456</v>
      </c>
      <c r="C119" s="196" t="s">
        <v>893</v>
      </c>
      <c r="D119" s="260" t="s">
        <v>674</v>
      </c>
      <c r="E119" s="261">
        <v>1</v>
      </c>
      <c r="F119" s="261">
        <v>0</v>
      </c>
      <c r="G119" s="261">
        <v>1</v>
      </c>
      <c r="H119" s="261">
        <v>1</v>
      </c>
      <c r="I119" s="262">
        <v>0</v>
      </c>
      <c r="J119" s="261">
        <f t="shared" si="3"/>
        <v>3</v>
      </c>
      <c r="K119" s="263">
        <f t="shared" si="4"/>
        <v>0.6</v>
      </c>
      <c r="L119" s="264">
        <f t="shared" si="5"/>
        <v>-1</v>
      </c>
      <c r="M119" s="260"/>
    </row>
    <row r="120" spans="1:13" x14ac:dyDescent="0.35">
      <c r="A120" s="259" t="s">
        <v>455</v>
      </c>
      <c r="B120" s="258" t="s">
        <v>456</v>
      </c>
      <c r="C120" s="196" t="s">
        <v>1160</v>
      </c>
      <c r="D120" s="260" t="s">
        <v>1161</v>
      </c>
      <c r="E120" s="261">
        <v>3</v>
      </c>
      <c r="F120" s="261">
        <v>2</v>
      </c>
      <c r="G120" s="261">
        <v>1</v>
      </c>
      <c r="H120" s="261">
        <v>1</v>
      </c>
      <c r="I120" s="262">
        <v>1</v>
      </c>
      <c r="J120" s="261">
        <f t="shared" si="3"/>
        <v>8</v>
      </c>
      <c r="K120" s="263">
        <f t="shared" si="4"/>
        <v>1.6</v>
      </c>
      <c r="L120" s="264">
        <f t="shared" si="5"/>
        <v>-0.66666666666666663</v>
      </c>
      <c r="M120" s="260"/>
    </row>
    <row r="121" spans="1:13" x14ac:dyDescent="0.35">
      <c r="A121" s="259" t="s">
        <v>455</v>
      </c>
      <c r="B121" s="258" t="s">
        <v>456</v>
      </c>
      <c r="C121" s="196" t="s">
        <v>1162</v>
      </c>
      <c r="D121" s="260" t="s">
        <v>1163</v>
      </c>
      <c r="E121" s="261">
        <v>1</v>
      </c>
      <c r="F121" s="261">
        <v>0</v>
      </c>
      <c r="G121" s="261">
        <v>0</v>
      </c>
      <c r="H121" s="261">
        <v>1</v>
      </c>
      <c r="I121" s="262">
        <v>2</v>
      </c>
      <c r="J121" s="261">
        <f t="shared" si="3"/>
        <v>4</v>
      </c>
      <c r="K121" s="263">
        <f t="shared" si="4"/>
        <v>0.8</v>
      </c>
      <c r="L121" s="264">
        <f t="shared" si="5"/>
        <v>1</v>
      </c>
      <c r="M121" s="260"/>
    </row>
    <row r="122" spans="1:13" x14ac:dyDescent="0.35">
      <c r="A122" s="259" t="s">
        <v>455</v>
      </c>
      <c r="B122" s="258" t="s">
        <v>466</v>
      </c>
      <c r="C122" s="196" t="s">
        <v>698</v>
      </c>
      <c r="D122" s="260" t="s">
        <v>699</v>
      </c>
      <c r="E122" s="261">
        <v>10</v>
      </c>
      <c r="F122" s="261">
        <v>12</v>
      </c>
      <c r="G122" s="261">
        <v>11</v>
      </c>
      <c r="H122" s="261">
        <v>9</v>
      </c>
      <c r="I122" s="262">
        <v>10</v>
      </c>
      <c r="J122" s="261">
        <f t="shared" si="3"/>
        <v>52</v>
      </c>
      <c r="K122" s="263">
        <f t="shared" si="4"/>
        <v>10.4</v>
      </c>
      <c r="L122" s="264">
        <f t="shared" si="5"/>
        <v>0</v>
      </c>
      <c r="M122" s="260"/>
    </row>
    <row r="123" spans="1:13" x14ac:dyDescent="0.35">
      <c r="A123" s="259" t="s">
        <v>455</v>
      </c>
      <c r="B123" s="258" t="s">
        <v>466</v>
      </c>
      <c r="C123" s="196" t="s">
        <v>713</v>
      </c>
      <c r="D123" s="260" t="s">
        <v>714</v>
      </c>
      <c r="E123" s="261">
        <v>40</v>
      </c>
      <c r="F123" s="261">
        <v>32</v>
      </c>
      <c r="G123" s="261">
        <v>27</v>
      </c>
      <c r="H123" s="261">
        <v>13</v>
      </c>
      <c r="I123" s="262">
        <v>9</v>
      </c>
      <c r="J123" s="261">
        <f t="shared" si="3"/>
        <v>121</v>
      </c>
      <c r="K123" s="263">
        <f t="shared" si="4"/>
        <v>24.2</v>
      </c>
      <c r="L123" s="264">
        <f t="shared" si="5"/>
        <v>-0.77500000000000002</v>
      </c>
      <c r="M123" s="260"/>
    </row>
    <row r="124" spans="1:13" x14ac:dyDescent="0.35">
      <c r="A124" s="259" t="s">
        <v>455</v>
      </c>
      <c r="B124" s="258" t="s">
        <v>466</v>
      </c>
      <c r="C124" s="196" t="s">
        <v>917</v>
      </c>
      <c r="D124" s="260" t="s">
        <v>918</v>
      </c>
      <c r="E124" s="261">
        <v>0</v>
      </c>
      <c r="F124" s="261">
        <v>0</v>
      </c>
      <c r="G124" s="261">
        <v>4</v>
      </c>
      <c r="H124" s="261">
        <v>4</v>
      </c>
      <c r="I124" s="262">
        <v>3</v>
      </c>
      <c r="J124" s="261">
        <f t="shared" si="3"/>
        <v>11</v>
      </c>
      <c r="K124" s="263">
        <f t="shared" si="4"/>
        <v>2.2000000000000002</v>
      </c>
      <c r="L124" s="264"/>
      <c r="M124" s="260"/>
    </row>
    <row r="125" spans="1:13" x14ac:dyDescent="0.35">
      <c r="A125" s="259" t="s">
        <v>428</v>
      </c>
      <c r="B125" s="258" t="s">
        <v>429</v>
      </c>
      <c r="C125" s="196" t="s">
        <v>1126</v>
      </c>
      <c r="D125" s="260" t="s">
        <v>1127</v>
      </c>
      <c r="E125" s="261">
        <v>2</v>
      </c>
      <c r="F125" s="261">
        <v>1</v>
      </c>
      <c r="G125" s="261">
        <v>2</v>
      </c>
      <c r="H125" s="261">
        <v>0</v>
      </c>
      <c r="I125" s="262">
        <v>0</v>
      </c>
      <c r="J125" s="261">
        <f t="shared" si="3"/>
        <v>5</v>
      </c>
      <c r="K125" s="263">
        <f t="shared" si="4"/>
        <v>1</v>
      </c>
      <c r="L125" s="264">
        <f t="shared" si="5"/>
        <v>-1</v>
      </c>
      <c r="M125" s="260"/>
    </row>
    <row r="126" spans="1:13" x14ac:dyDescent="0.35">
      <c r="A126" s="259" t="s">
        <v>455</v>
      </c>
      <c r="B126" s="258" t="s">
        <v>456</v>
      </c>
      <c r="C126" s="196" t="s">
        <v>679</v>
      </c>
      <c r="D126" s="260" t="s">
        <v>922</v>
      </c>
      <c r="E126" s="261">
        <v>230</v>
      </c>
      <c r="F126" s="261">
        <v>213</v>
      </c>
      <c r="G126" s="261">
        <v>180</v>
      </c>
      <c r="H126" s="261">
        <v>136</v>
      </c>
      <c r="I126" s="262">
        <v>106</v>
      </c>
      <c r="J126" s="261">
        <f t="shared" si="3"/>
        <v>865</v>
      </c>
      <c r="K126" s="263">
        <f t="shared" si="4"/>
        <v>173</v>
      </c>
      <c r="L126" s="264">
        <f t="shared" si="5"/>
        <v>-0.53913043478260869</v>
      </c>
      <c r="M126" s="260"/>
    </row>
    <row r="127" spans="1:13" x14ac:dyDescent="0.35">
      <c r="A127" s="259" t="s">
        <v>428</v>
      </c>
      <c r="B127" s="258" t="s">
        <v>429</v>
      </c>
      <c r="C127" s="196" t="s">
        <v>850</v>
      </c>
      <c r="D127" s="260" t="s">
        <v>851</v>
      </c>
      <c r="E127" s="261">
        <v>0</v>
      </c>
      <c r="F127" s="261">
        <v>2</v>
      </c>
      <c r="G127" s="261">
        <v>2</v>
      </c>
      <c r="H127" s="261">
        <v>0</v>
      </c>
      <c r="I127" s="262">
        <v>0</v>
      </c>
      <c r="J127" s="261">
        <f t="shared" si="3"/>
        <v>4</v>
      </c>
      <c r="K127" s="263">
        <f t="shared" si="4"/>
        <v>0.8</v>
      </c>
      <c r="L127" s="264"/>
      <c r="M127" s="260"/>
    </row>
    <row r="128" spans="1:13" x14ac:dyDescent="0.35">
      <c r="A128" s="259" t="s">
        <v>428</v>
      </c>
      <c r="B128" s="258" t="s">
        <v>429</v>
      </c>
      <c r="C128" s="196" t="s">
        <v>435</v>
      </c>
      <c r="D128" s="260" t="s">
        <v>854</v>
      </c>
      <c r="E128" s="261">
        <v>8</v>
      </c>
      <c r="F128" s="261">
        <v>10</v>
      </c>
      <c r="G128" s="261">
        <v>14</v>
      </c>
      <c r="H128" s="261">
        <v>9</v>
      </c>
      <c r="I128" s="262">
        <v>8</v>
      </c>
      <c r="J128" s="261">
        <f t="shared" si="3"/>
        <v>49</v>
      </c>
      <c r="K128" s="263">
        <f t="shared" si="4"/>
        <v>9.8000000000000007</v>
      </c>
      <c r="L128" s="264">
        <f t="shared" si="5"/>
        <v>0</v>
      </c>
      <c r="M128" s="260"/>
    </row>
    <row r="129" spans="1:13" x14ac:dyDescent="0.35">
      <c r="A129" s="259" t="s">
        <v>381</v>
      </c>
      <c r="B129" s="258" t="s">
        <v>382</v>
      </c>
      <c r="C129" s="196" t="s">
        <v>956</v>
      </c>
      <c r="D129" s="260" t="s">
        <v>957</v>
      </c>
      <c r="E129" s="261">
        <v>2</v>
      </c>
      <c r="F129" s="261">
        <v>2</v>
      </c>
      <c r="G129" s="261">
        <v>1</v>
      </c>
      <c r="H129" s="261">
        <v>1</v>
      </c>
      <c r="I129" s="262">
        <v>1</v>
      </c>
      <c r="J129" s="261">
        <f t="shared" si="3"/>
        <v>7</v>
      </c>
      <c r="K129" s="263">
        <f t="shared" si="4"/>
        <v>1.4</v>
      </c>
      <c r="L129" s="264">
        <f t="shared" si="5"/>
        <v>-0.5</v>
      </c>
      <c r="M129" s="260"/>
    </row>
    <row r="130" spans="1:13" x14ac:dyDescent="0.35">
      <c r="A130" s="259" t="s">
        <v>428</v>
      </c>
      <c r="B130" s="258" t="s">
        <v>429</v>
      </c>
      <c r="C130" s="196" t="s">
        <v>996</v>
      </c>
      <c r="D130" s="260" t="s">
        <v>997</v>
      </c>
      <c r="E130" s="261">
        <v>3</v>
      </c>
      <c r="F130" s="261">
        <v>1</v>
      </c>
      <c r="G130" s="261">
        <v>2</v>
      </c>
      <c r="H130" s="261">
        <v>2</v>
      </c>
      <c r="I130" s="262">
        <v>3</v>
      </c>
      <c r="J130" s="261">
        <f t="shared" si="3"/>
        <v>11</v>
      </c>
      <c r="K130" s="263">
        <f t="shared" si="4"/>
        <v>2.2000000000000002</v>
      </c>
      <c r="L130" s="264">
        <f t="shared" si="5"/>
        <v>0</v>
      </c>
      <c r="M130" s="260"/>
    </row>
    <row r="131" spans="1:13" x14ac:dyDescent="0.35">
      <c r="A131" s="259" t="s">
        <v>428</v>
      </c>
      <c r="B131" s="258" t="s">
        <v>429</v>
      </c>
      <c r="C131" s="196" t="s">
        <v>856</v>
      </c>
      <c r="D131" s="260" t="s">
        <v>857</v>
      </c>
      <c r="E131" s="261">
        <v>10</v>
      </c>
      <c r="F131" s="261">
        <v>16</v>
      </c>
      <c r="G131" s="261">
        <v>18</v>
      </c>
      <c r="H131" s="261">
        <v>17</v>
      </c>
      <c r="I131" s="262">
        <v>10</v>
      </c>
      <c r="J131" s="261">
        <f t="shared" si="3"/>
        <v>71</v>
      </c>
      <c r="K131" s="263">
        <f t="shared" si="4"/>
        <v>14.2</v>
      </c>
      <c r="L131" s="264">
        <f t="shared" si="5"/>
        <v>0</v>
      </c>
      <c r="M131" s="260"/>
    </row>
    <row r="132" spans="1:13" x14ac:dyDescent="0.35">
      <c r="A132" s="259" t="s">
        <v>381</v>
      </c>
      <c r="B132" s="258" t="s">
        <v>382</v>
      </c>
      <c r="C132" s="196" t="s">
        <v>592</v>
      </c>
      <c r="D132" s="260" t="s">
        <v>590</v>
      </c>
      <c r="E132" s="261">
        <v>98</v>
      </c>
      <c r="F132" s="261">
        <v>119</v>
      </c>
      <c r="G132" s="261">
        <v>82</v>
      </c>
      <c r="H132" s="261">
        <v>30</v>
      </c>
      <c r="I132" s="262">
        <v>22</v>
      </c>
      <c r="J132" s="261">
        <f t="shared" si="3"/>
        <v>351</v>
      </c>
      <c r="K132" s="263">
        <f t="shared" si="4"/>
        <v>70.2</v>
      </c>
      <c r="L132" s="264">
        <f t="shared" si="5"/>
        <v>-0.77551020408163263</v>
      </c>
      <c r="M132" s="260"/>
    </row>
    <row r="133" spans="1:13" x14ac:dyDescent="0.35">
      <c r="A133" s="259" t="s">
        <v>381</v>
      </c>
      <c r="B133" s="258" t="s">
        <v>382</v>
      </c>
      <c r="C133" s="196" t="s">
        <v>589</v>
      </c>
      <c r="D133" s="260" t="s">
        <v>868</v>
      </c>
      <c r="E133" s="261">
        <v>0</v>
      </c>
      <c r="F133" s="261">
        <v>0</v>
      </c>
      <c r="G133" s="261">
        <v>9</v>
      </c>
      <c r="H133" s="261">
        <v>37</v>
      </c>
      <c r="I133" s="262">
        <v>44</v>
      </c>
      <c r="J133" s="261">
        <f t="shared" ref="J133:J196" si="6">SUM(E133:I133)</f>
        <v>90</v>
      </c>
      <c r="K133" s="263">
        <f t="shared" ref="K133:K196" si="7">J133/5</f>
        <v>18</v>
      </c>
      <c r="L133" s="264"/>
      <c r="M133" s="260"/>
    </row>
    <row r="134" spans="1:13" x14ac:dyDescent="0.35">
      <c r="A134" s="259" t="s">
        <v>455</v>
      </c>
      <c r="B134" s="258" t="s">
        <v>498</v>
      </c>
      <c r="C134" s="196" t="s">
        <v>1019</v>
      </c>
      <c r="D134" s="260" t="s">
        <v>1020</v>
      </c>
      <c r="E134" s="261">
        <v>2</v>
      </c>
      <c r="F134" s="261">
        <v>1</v>
      </c>
      <c r="G134" s="261">
        <v>0</v>
      </c>
      <c r="H134" s="261">
        <v>0</v>
      </c>
      <c r="I134" s="262">
        <v>0</v>
      </c>
      <c r="J134" s="261">
        <f t="shared" si="6"/>
        <v>3</v>
      </c>
      <c r="K134" s="263">
        <f t="shared" si="7"/>
        <v>0.6</v>
      </c>
      <c r="L134" s="264">
        <f t="shared" ref="L134:L197" si="8">(I134-E134)/E134</f>
        <v>-1</v>
      </c>
      <c r="M134" s="260"/>
    </row>
    <row r="135" spans="1:13" x14ac:dyDescent="0.35">
      <c r="A135" s="259" t="s">
        <v>381</v>
      </c>
      <c r="B135" s="258" t="s">
        <v>382</v>
      </c>
      <c r="C135" s="196" t="s">
        <v>1097</v>
      </c>
      <c r="D135" s="260" t="s">
        <v>1098</v>
      </c>
      <c r="E135" s="261">
        <v>2</v>
      </c>
      <c r="F135" s="261">
        <v>0</v>
      </c>
      <c r="G135" s="261">
        <v>0</v>
      </c>
      <c r="H135" s="261">
        <v>1</v>
      </c>
      <c r="I135" s="262">
        <v>2</v>
      </c>
      <c r="J135" s="261">
        <f t="shared" si="6"/>
        <v>5</v>
      </c>
      <c r="K135" s="263">
        <f t="shared" si="7"/>
        <v>1</v>
      </c>
      <c r="L135" s="264">
        <f t="shared" si="8"/>
        <v>0</v>
      </c>
      <c r="M135" s="260"/>
    </row>
    <row r="136" spans="1:13" x14ac:dyDescent="0.35">
      <c r="A136" s="259" t="s">
        <v>381</v>
      </c>
      <c r="B136" s="258" t="s">
        <v>382</v>
      </c>
      <c r="C136" s="196" t="s">
        <v>618</v>
      </c>
      <c r="D136" s="260" t="s">
        <v>1096</v>
      </c>
      <c r="E136" s="261">
        <v>1</v>
      </c>
      <c r="F136" s="261">
        <v>1</v>
      </c>
      <c r="G136" s="261">
        <v>0</v>
      </c>
      <c r="H136" s="261">
        <v>2</v>
      </c>
      <c r="I136" s="262">
        <v>1</v>
      </c>
      <c r="J136" s="261">
        <f t="shared" si="6"/>
        <v>5</v>
      </c>
      <c r="K136" s="263">
        <f t="shared" si="7"/>
        <v>1</v>
      </c>
      <c r="L136" s="264">
        <f t="shared" si="8"/>
        <v>0</v>
      </c>
      <c r="M136" s="260"/>
    </row>
    <row r="137" spans="1:13" x14ac:dyDescent="0.35">
      <c r="A137" s="259" t="s">
        <v>381</v>
      </c>
      <c r="B137" s="258" t="s">
        <v>382</v>
      </c>
      <c r="C137" s="196" t="s">
        <v>393</v>
      </c>
      <c r="D137" s="260" t="s">
        <v>801</v>
      </c>
      <c r="E137" s="261">
        <v>13</v>
      </c>
      <c r="F137" s="261">
        <v>10</v>
      </c>
      <c r="G137" s="261">
        <v>5</v>
      </c>
      <c r="H137" s="261">
        <v>14</v>
      </c>
      <c r="I137" s="262">
        <v>15</v>
      </c>
      <c r="J137" s="261">
        <f t="shared" si="6"/>
        <v>57</v>
      </c>
      <c r="K137" s="263">
        <f t="shared" si="7"/>
        <v>11.4</v>
      </c>
      <c r="L137" s="264">
        <f t="shared" si="8"/>
        <v>0.15384615384615385</v>
      </c>
      <c r="M137" s="260"/>
    </row>
    <row r="138" spans="1:13" x14ac:dyDescent="0.35">
      <c r="A138" s="259" t="s">
        <v>455</v>
      </c>
      <c r="B138" s="258" t="s">
        <v>466</v>
      </c>
      <c r="C138" s="196" t="s">
        <v>700</v>
      </c>
      <c r="D138" s="260" t="s">
        <v>936</v>
      </c>
      <c r="E138" s="261">
        <v>8</v>
      </c>
      <c r="F138" s="261">
        <v>10</v>
      </c>
      <c r="G138" s="261">
        <v>7</v>
      </c>
      <c r="H138" s="261">
        <v>9</v>
      </c>
      <c r="I138" s="262">
        <v>6</v>
      </c>
      <c r="J138" s="261">
        <f t="shared" si="6"/>
        <v>40</v>
      </c>
      <c r="K138" s="263">
        <f t="shared" si="7"/>
        <v>8</v>
      </c>
      <c r="L138" s="264">
        <f t="shared" si="8"/>
        <v>-0.25</v>
      </c>
      <c r="M138" s="260"/>
    </row>
    <row r="139" spans="1:13" x14ac:dyDescent="0.35">
      <c r="A139" s="259" t="s">
        <v>455</v>
      </c>
      <c r="B139" s="258" t="s">
        <v>466</v>
      </c>
      <c r="C139" s="196" t="s">
        <v>1099</v>
      </c>
      <c r="D139" s="260" t="s">
        <v>1100</v>
      </c>
      <c r="E139" s="261">
        <v>5</v>
      </c>
      <c r="F139" s="261">
        <v>3</v>
      </c>
      <c r="G139" s="261">
        <v>3</v>
      </c>
      <c r="H139" s="261">
        <v>2</v>
      </c>
      <c r="I139" s="262">
        <v>3</v>
      </c>
      <c r="J139" s="261">
        <f t="shared" si="6"/>
        <v>16</v>
      </c>
      <c r="K139" s="263">
        <f t="shared" si="7"/>
        <v>3.2</v>
      </c>
      <c r="L139" s="264">
        <f t="shared" si="8"/>
        <v>-0.4</v>
      </c>
      <c r="M139" s="260"/>
    </row>
    <row r="140" spans="1:13" x14ac:dyDescent="0.35">
      <c r="A140" s="259" t="s">
        <v>455</v>
      </c>
      <c r="B140" s="258" t="s">
        <v>498</v>
      </c>
      <c r="C140" s="196" t="s">
        <v>796</v>
      </c>
      <c r="D140" s="260" t="s">
        <v>797</v>
      </c>
      <c r="E140" s="261">
        <v>0</v>
      </c>
      <c r="F140" s="261">
        <v>1</v>
      </c>
      <c r="G140" s="261">
        <v>1</v>
      </c>
      <c r="H140" s="261">
        <v>1</v>
      </c>
      <c r="I140" s="262">
        <v>0</v>
      </c>
      <c r="J140" s="261">
        <f t="shared" si="6"/>
        <v>3</v>
      </c>
      <c r="K140" s="263">
        <f t="shared" si="7"/>
        <v>0.6</v>
      </c>
      <c r="L140" s="264"/>
      <c r="M140" s="260"/>
    </row>
    <row r="141" spans="1:13" x14ac:dyDescent="0.35">
      <c r="A141" s="259" t="s">
        <v>455</v>
      </c>
      <c r="B141" s="258" t="s">
        <v>466</v>
      </c>
      <c r="C141" s="196" t="s">
        <v>1104</v>
      </c>
      <c r="D141" s="260" t="s">
        <v>1105</v>
      </c>
      <c r="E141" s="261">
        <v>16</v>
      </c>
      <c r="F141" s="261">
        <v>19</v>
      </c>
      <c r="G141" s="261">
        <v>18</v>
      </c>
      <c r="H141" s="261">
        <v>18</v>
      </c>
      <c r="I141" s="262">
        <v>20</v>
      </c>
      <c r="J141" s="261">
        <f t="shared" si="6"/>
        <v>91</v>
      </c>
      <c r="K141" s="263">
        <f t="shared" si="7"/>
        <v>18.2</v>
      </c>
      <c r="L141" s="264">
        <f t="shared" si="8"/>
        <v>0.25</v>
      </c>
      <c r="M141" s="260"/>
    </row>
    <row r="142" spans="1:13" x14ac:dyDescent="0.35">
      <c r="A142" s="259" t="s">
        <v>428</v>
      </c>
      <c r="B142" s="258" t="s">
        <v>429</v>
      </c>
      <c r="C142" s="196" t="s">
        <v>934</v>
      </c>
      <c r="D142" s="260" t="s">
        <v>935</v>
      </c>
      <c r="E142" s="261">
        <v>2</v>
      </c>
      <c r="F142" s="261">
        <v>0</v>
      </c>
      <c r="G142" s="261">
        <v>0</v>
      </c>
      <c r="H142" s="261">
        <v>0</v>
      </c>
      <c r="I142" s="262">
        <v>0</v>
      </c>
      <c r="J142" s="261">
        <f t="shared" si="6"/>
        <v>2</v>
      </c>
      <c r="K142" s="263">
        <f t="shared" si="7"/>
        <v>0.4</v>
      </c>
      <c r="L142" s="264">
        <f t="shared" si="8"/>
        <v>-1</v>
      </c>
      <c r="M142" s="260"/>
    </row>
    <row r="143" spans="1:13" x14ac:dyDescent="0.35">
      <c r="A143" s="259" t="s">
        <v>428</v>
      </c>
      <c r="B143" s="258" t="s">
        <v>429</v>
      </c>
      <c r="C143" s="196" t="s">
        <v>852</v>
      </c>
      <c r="D143" s="260" t="s">
        <v>853</v>
      </c>
      <c r="E143" s="261">
        <v>14</v>
      </c>
      <c r="F143" s="261">
        <v>16</v>
      </c>
      <c r="G143" s="261">
        <v>18</v>
      </c>
      <c r="H143" s="261">
        <v>14</v>
      </c>
      <c r="I143" s="262">
        <v>16</v>
      </c>
      <c r="J143" s="261">
        <f t="shared" si="6"/>
        <v>78</v>
      </c>
      <c r="K143" s="263">
        <f t="shared" si="7"/>
        <v>15.6</v>
      </c>
      <c r="L143" s="264">
        <f t="shared" si="8"/>
        <v>0.14285714285714285</v>
      </c>
      <c r="M143" s="260"/>
    </row>
    <row r="144" spans="1:13" x14ac:dyDescent="0.35">
      <c r="A144" s="259" t="s">
        <v>455</v>
      </c>
      <c r="B144" s="258" t="s">
        <v>466</v>
      </c>
      <c r="C144" s="196" t="s">
        <v>715</v>
      </c>
      <c r="D144" s="260" t="s">
        <v>1077</v>
      </c>
      <c r="E144" s="261">
        <v>23</v>
      </c>
      <c r="F144" s="261">
        <v>29</v>
      </c>
      <c r="G144" s="261">
        <v>24</v>
      </c>
      <c r="H144" s="261">
        <v>17</v>
      </c>
      <c r="I144" s="262">
        <v>11</v>
      </c>
      <c r="J144" s="261">
        <f t="shared" si="6"/>
        <v>104</v>
      </c>
      <c r="K144" s="263">
        <f t="shared" si="7"/>
        <v>20.8</v>
      </c>
      <c r="L144" s="264">
        <f t="shared" si="8"/>
        <v>-0.52173913043478259</v>
      </c>
      <c r="M144" s="260"/>
    </row>
    <row r="145" spans="1:13" x14ac:dyDescent="0.35">
      <c r="A145" s="259" t="s">
        <v>455</v>
      </c>
      <c r="B145" s="258" t="s">
        <v>466</v>
      </c>
      <c r="C145" s="196" t="s">
        <v>1001</v>
      </c>
      <c r="D145" s="260" t="s">
        <v>1002</v>
      </c>
      <c r="E145" s="261">
        <v>3</v>
      </c>
      <c r="F145" s="261">
        <v>2</v>
      </c>
      <c r="G145" s="261">
        <v>1</v>
      </c>
      <c r="H145" s="261">
        <v>1</v>
      </c>
      <c r="I145" s="262">
        <v>0</v>
      </c>
      <c r="J145" s="261">
        <f t="shared" si="6"/>
        <v>7</v>
      </c>
      <c r="K145" s="263">
        <f t="shared" si="7"/>
        <v>1.4</v>
      </c>
      <c r="L145" s="264">
        <f t="shared" si="8"/>
        <v>-1</v>
      </c>
      <c r="M145" s="260"/>
    </row>
    <row r="146" spans="1:13" x14ac:dyDescent="0.35">
      <c r="A146" s="259" t="s">
        <v>455</v>
      </c>
      <c r="B146" s="258" t="s">
        <v>498</v>
      </c>
      <c r="C146" s="196" t="s">
        <v>1186</v>
      </c>
      <c r="D146" s="260" t="s">
        <v>1187</v>
      </c>
      <c r="E146" s="261">
        <v>0</v>
      </c>
      <c r="F146" s="261">
        <v>0</v>
      </c>
      <c r="G146" s="261">
        <v>0</v>
      </c>
      <c r="H146" s="261">
        <v>0</v>
      </c>
      <c r="I146" s="262">
        <v>0</v>
      </c>
      <c r="J146" s="261">
        <f t="shared" si="6"/>
        <v>0</v>
      </c>
      <c r="K146" s="263">
        <f t="shared" si="7"/>
        <v>0</v>
      </c>
      <c r="L146" s="264"/>
      <c r="M146" s="260"/>
    </row>
    <row r="147" spans="1:13" x14ac:dyDescent="0.35">
      <c r="A147" s="259" t="s">
        <v>455</v>
      </c>
      <c r="B147" s="258" t="s">
        <v>466</v>
      </c>
      <c r="C147" s="196" t="s">
        <v>701</v>
      </c>
      <c r="D147" s="260" t="s">
        <v>702</v>
      </c>
      <c r="E147" s="261">
        <v>69</v>
      </c>
      <c r="F147" s="261">
        <v>78</v>
      </c>
      <c r="G147" s="261">
        <v>47</v>
      </c>
      <c r="H147" s="261">
        <v>39</v>
      </c>
      <c r="I147" s="262">
        <v>32</v>
      </c>
      <c r="J147" s="261">
        <f t="shared" si="6"/>
        <v>265</v>
      </c>
      <c r="K147" s="263">
        <f t="shared" si="7"/>
        <v>53</v>
      </c>
      <c r="L147" s="264">
        <f t="shared" si="8"/>
        <v>-0.53623188405797106</v>
      </c>
      <c r="M147" s="260"/>
    </row>
    <row r="148" spans="1:13" x14ac:dyDescent="0.35">
      <c r="A148" s="259" t="s">
        <v>455</v>
      </c>
      <c r="B148" s="258" t="s">
        <v>466</v>
      </c>
      <c r="C148" s="196" t="s">
        <v>716</v>
      </c>
      <c r="D148" s="260" t="s">
        <v>1130</v>
      </c>
      <c r="E148" s="261">
        <v>6</v>
      </c>
      <c r="F148" s="261">
        <v>8</v>
      </c>
      <c r="G148" s="261">
        <v>8</v>
      </c>
      <c r="H148" s="261">
        <v>9</v>
      </c>
      <c r="I148" s="262">
        <v>2</v>
      </c>
      <c r="J148" s="261">
        <f t="shared" si="6"/>
        <v>33</v>
      </c>
      <c r="K148" s="263">
        <f t="shared" si="7"/>
        <v>6.6</v>
      </c>
      <c r="L148" s="264">
        <f t="shared" si="8"/>
        <v>-0.66666666666666663</v>
      </c>
      <c r="M148" s="260"/>
    </row>
    <row r="149" spans="1:13" x14ac:dyDescent="0.35">
      <c r="A149" s="259" t="s">
        <v>455</v>
      </c>
      <c r="B149" s="258" t="s">
        <v>466</v>
      </c>
      <c r="C149" s="196" t="s">
        <v>827</v>
      </c>
      <c r="D149" s="260" t="s">
        <v>828</v>
      </c>
      <c r="E149" s="261">
        <v>0</v>
      </c>
      <c r="F149" s="261">
        <v>0</v>
      </c>
      <c r="G149" s="261">
        <v>0</v>
      </c>
      <c r="H149" s="261">
        <v>1</v>
      </c>
      <c r="I149" s="262">
        <v>3</v>
      </c>
      <c r="J149" s="261">
        <f t="shared" si="6"/>
        <v>4</v>
      </c>
      <c r="K149" s="263">
        <f t="shared" si="7"/>
        <v>0.8</v>
      </c>
      <c r="L149" s="264"/>
      <c r="M149" s="260"/>
    </row>
    <row r="150" spans="1:13" x14ac:dyDescent="0.35">
      <c r="A150" s="259" t="s">
        <v>455</v>
      </c>
      <c r="B150" s="258" t="s">
        <v>466</v>
      </c>
      <c r="C150" s="196" t="s">
        <v>703</v>
      </c>
      <c r="D150" s="260" t="s">
        <v>1166</v>
      </c>
      <c r="E150" s="261">
        <v>27</v>
      </c>
      <c r="F150" s="261">
        <v>33</v>
      </c>
      <c r="G150" s="261">
        <v>32</v>
      </c>
      <c r="H150" s="261">
        <v>20</v>
      </c>
      <c r="I150" s="262">
        <v>13</v>
      </c>
      <c r="J150" s="261">
        <f t="shared" si="6"/>
        <v>125</v>
      </c>
      <c r="K150" s="263">
        <f t="shared" si="7"/>
        <v>25</v>
      </c>
      <c r="L150" s="264">
        <f t="shared" si="8"/>
        <v>-0.51851851851851849</v>
      </c>
      <c r="M150" s="260"/>
    </row>
    <row r="151" spans="1:13" x14ac:dyDescent="0.35">
      <c r="A151" s="259" t="s">
        <v>455</v>
      </c>
      <c r="B151" s="258" t="s">
        <v>466</v>
      </c>
      <c r="C151" s="196" t="s">
        <v>1169</v>
      </c>
      <c r="D151" s="260" t="s">
        <v>1170</v>
      </c>
      <c r="E151" s="261">
        <v>0</v>
      </c>
      <c r="F151" s="261">
        <v>0</v>
      </c>
      <c r="G151" s="261">
        <v>0</v>
      </c>
      <c r="H151" s="261">
        <v>2</v>
      </c>
      <c r="I151" s="262">
        <v>5</v>
      </c>
      <c r="J151" s="261">
        <f t="shared" si="6"/>
        <v>7</v>
      </c>
      <c r="K151" s="263">
        <f t="shared" si="7"/>
        <v>1.4</v>
      </c>
      <c r="L151" s="264"/>
      <c r="M151" s="260"/>
    </row>
    <row r="152" spans="1:13" x14ac:dyDescent="0.35">
      <c r="A152" s="259" t="s">
        <v>536</v>
      </c>
      <c r="B152" s="258" t="s">
        <v>544</v>
      </c>
      <c r="C152" s="196" t="s">
        <v>1073</v>
      </c>
      <c r="D152" s="260" t="s">
        <v>1074</v>
      </c>
      <c r="E152" s="261">
        <v>3</v>
      </c>
      <c r="F152" s="261">
        <v>3</v>
      </c>
      <c r="G152" s="261">
        <v>1</v>
      </c>
      <c r="H152" s="261">
        <v>1</v>
      </c>
      <c r="I152" s="262">
        <v>1</v>
      </c>
      <c r="J152" s="261">
        <f t="shared" si="6"/>
        <v>9</v>
      </c>
      <c r="K152" s="263">
        <f t="shared" si="7"/>
        <v>1.8</v>
      </c>
      <c r="L152" s="264">
        <f t="shared" si="8"/>
        <v>-0.66666666666666663</v>
      </c>
      <c r="M152" s="260"/>
    </row>
    <row r="153" spans="1:13" x14ac:dyDescent="0.35">
      <c r="A153" s="259" t="s">
        <v>455</v>
      </c>
      <c r="B153" s="258" t="s">
        <v>466</v>
      </c>
      <c r="C153" s="196" t="s">
        <v>1148</v>
      </c>
      <c r="D153" s="260" t="s">
        <v>1149</v>
      </c>
      <c r="E153" s="261">
        <v>1</v>
      </c>
      <c r="F153" s="261">
        <v>0</v>
      </c>
      <c r="G153" s="261">
        <v>0</v>
      </c>
      <c r="H153" s="261">
        <v>0</v>
      </c>
      <c r="I153" s="262">
        <v>0</v>
      </c>
      <c r="J153" s="261">
        <f t="shared" si="6"/>
        <v>1</v>
      </c>
      <c r="K153" s="263">
        <f t="shared" si="7"/>
        <v>0.2</v>
      </c>
      <c r="L153" s="264">
        <f t="shared" si="8"/>
        <v>-1</v>
      </c>
      <c r="M153" s="260"/>
    </row>
    <row r="154" spans="1:13" x14ac:dyDescent="0.35">
      <c r="A154" s="259" t="s">
        <v>455</v>
      </c>
      <c r="B154" s="258" t="s">
        <v>466</v>
      </c>
      <c r="C154" s="196" t="s">
        <v>497</v>
      </c>
      <c r="D154" s="260" t="s">
        <v>1141</v>
      </c>
      <c r="E154" s="261">
        <v>3</v>
      </c>
      <c r="F154" s="261">
        <v>1</v>
      </c>
      <c r="G154" s="261">
        <v>0</v>
      </c>
      <c r="H154" s="261">
        <v>0</v>
      </c>
      <c r="I154" s="262">
        <v>0</v>
      </c>
      <c r="J154" s="261">
        <f t="shared" si="6"/>
        <v>4</v>
      </c>
      <c r="K154" s="263">
        <f t="shared" si="7"/>
        <v>0.8</v>
      </c>
      <c r="L154" s="264">
        <f t="shared" si="8"/>
        <v>-1</v>
      </c>
      <c r="M154" s="260"/>
    </row>
    <row r="155" spans="1:13" x14ac:dyDescent="0.35">
      <c r="A155" s="259" t="s">
        <v>455</v>
      </c>
      <c r="B155" s="258" t="s">
        <v>466</v>
      </c>
      <c r="C155" s="196" t="s">
        <v>1144</v>
      </c>
      <c r="D155" s="260" t="s">
        <v>1145</v>
      </c>
      <c r="E155" s="261">
        <v>0</v>
      </c>
      <c r="F155" s="261">
        <v>0</v>
      </c>
      <c r="G155" s="261">
        <v>0</v>
      </c>
      <c r="H155" s="261">
        <v>0</v>
      </c>
      <c r="I155" s="262">
        <v>0</v>
      </c>
      <c r="J155" s="261">
        <f t="shared" si="6"/>
        <v>0</v>
      </c>
      <c r="K155" s="263">
        <f t="shared" si="7"/>
        <v>0</v>
      </c>
      <c r="L155" s="264"/>
      <c r="M155" s="260"/>
    </row>
    <row r="156" spans="1:13" x14ac:dyDescent="0.35">
      <c r="A156" s="259" t="s">
        <v>455</v>
      </c>
      <c r="B156" s="258" t="s">
        <v>466</v>
      </c>
      <c r="C156" s="196" t="s">
        <v>1139</v>
      </c>
      <c r="D156" s="260" t="s">
        <v>1140</v>
      </c>
      <c r="E156" s="261">
        <v>3</v>
      </c>
      <c r="F156" s="261">
        <v>2</v>
      </c>
      <c r="G156" s="261">
        <v>3</v>
      </c>
      <c r="H156" s="261">
        <v>2</v>
      </c>
      <c r="I156" s="262">
        <v>2</v>
      </c>
      <c r="J156" s="261">
        <f t="shared" si="6"/>
        <v>12</v>
      </c>
      <c r="K156" s="263">
        <f t="shared" si="7"/>
        <v>2.4</v>
      </c>
      <c r="L156" s="264">
        <f t="shared" si="8"/>
        <v>-0.33333333333333331</v>
      </c>
      <c r="M156" s="260"/>
    </row>
    <row r="157" spans="1:13" x14ac:dyDescent="0.35">
      <c r="A157" s="259" t="s">
        <v>455</v>
      </c>
      <c r="B157" s="258" t="s">
        <v>466</v>
      </c>
      <c r="C157" s="196" t="s">
        <v>1146</v>
      </c>
      <c r="D157" s="260" t="s">
        <v>1147</v>
      </c>
      <c r="E157" s="261">
        <v>1</v>
      </c>
      <c r="F157" s="261">
        <v>2</v>
      </c>
      <c r="G157" s="261">
        <v>2</v>
      </c>
      <c r="H157" s="261">
        <v>1</v>
      </c>
      <c r="I157" s="262">
        <v>1</v>
      </c>
      <c r="J157" s="261">
        <f t="shared" si="6"/>
        <v>7</v>
      </c>
      <c r="K157" s="263">
        <f t="shared" si="7"/>
        <v>1.4</v>
      </c>
      <c r="L157" s="264">
        <f t="shared" si="8"/>
        <v>0</v>
      </c>
      <c r="M157" s="260"/>
    </row>
    <row r="158" spans="1:13" x14ac:dyDescent="0.35">
      <c r="A158" s="259" t="s">
        <v>455</v>
      </c>
      <c r="B158" s="258" t="s">
        <v>466</v>
      </c>
      <c r="C158" s="196" t="s">
        <v>1142</v>
      </c>
      <c r="D158" s="260" t="s">
        <v>1143</v>
      </c>
      <c r="E158" s="261">
        <v>3</v>
      </c>
      <c r="F158" s="261">
        <v>2</v>
      </c>
      <c r="G158" s="261">
        <v>3</v>
      </c>
      <c r="H158" s="261">
        <v>1</v>
      </c>
      <c r="I158" s="262">
        <v>1</v>
      </c>
      <c r="J158" s="261">
        <f t="shared" si="6"/>
        <v>10</v>
      </c>
      <c r="K158" s="263">
        <f t="shared" si="7"/>
        <v>2</v>
      </c>
      <c r="L158" s="264">
        <f t="shared" si="8"/>
        <v>-0.66666666666666663</v>
      </c>
      <c r="M158" s="260"/>
    </row>
    <row r="159" spans="1:13" x14ac:dyDescent="0.35">
      <c r="A159" s="259" t="s">
        <v>455</v>
      </c>
      <c r="B159" s="258" t="s">
        <v>466</v>
      </c>
      <c r="C159" s="196" t="s">
        <v>717</v>
      </c>
      <c r="D159" s="260" t="s">
        <v>1151</v>
      </c>
      <c r="E159" s="261">
        <v>16</v>
      </c>
      <c r="F159" s="261">
        <v>13</v>
      </c>
      <c r="G159" s="261">
        <v>11</v>
      </c>
      <c r="H159" s="261">
        <v>3</v>
      </c>
      <c r="I159" s="262">
        <v>4</v>
      </c>
      <c r="J159" s="261">
        <f t="shared" si="6"/>
        <v>47</v>
      </c>
      <c r="K159" s="263">
        <f t="shared" si="7"/>
        <v>9.4</v>
      </c>
      <c r="L159" s="264">
        <f t="shared" si="8"/>
        <v>-0.75</v>
      </c>
      <c r="M159" s="260"/>
    </row>
    <row r="160" spans="1:13" x14ac:dyDescent="0.35">
      <c r="A160" s="259" t="s">
        <v>455</v>
      </c>
      <c r="B160" s="258" t="s">
        <v>498</v>
      </c>
      <c r="C160" s="196" t="s">
        <v>1027</v>
      </c>
      <c r="D160" s="260" t="s">
        <v>1028</v>
      </c>
      <c r="E160" s="261">
        <v>56</v>
      </c>
      <c r="F160" s="261">
        <v>61</v>
      </c>
      <c r="G160" s="261">
        <v>36</v>
      </c>
      <c r="H160" s="261">
        <v>28</v>
      </c>
      <c r="I160" s="262">
        <v>28</v>
      </c>
      <c r="J160" s="261">
        <f t="shared" si="6"/>
        <v>209</v>
      </c>
      <c r="K160" s="263">
        <f t="shared" si="7"/>
        <v>41.8</v>
      </c>
      <c r="L160" s="264">
        <f t="shared" si="8"/>
        <v>-0.5</v>
      </c>
      <c r="M160" s="260"/>
    </row>
    <row r="161" spans="1:13" x14ac:dyDescent="0.35">
      <c r="A161" s="259" t="s">
        <v>455</v>
      </c>
      <c r="B161" s="258" t="s">
        <v>466</v>
      </c>
      <c r="C161" s="196" t="s">
        <v>704</v>
      </c>
      <c r="D161" s="260" t="s">
        <v>919</v>
      </c>
      <c r="E161" s="261">
        <v>26</v>
      </c>
      <c r="F161" s="261">
        <v>24</v>
      </c>
      <c r="G161" s="261">
        <v>26</v>
      </c>
      <c r="H161" s="261">
        <v>16</v>
      </c>
      <c r="I161" s="262">
        <v>7</v>
      </c>
      <c r="J161" s="261">
        <f t="shared" si="6"/>
        <v>99</v>
      </c>
      <c r="K161" s="263">
        <f t="shared" si="7"/>
        <v>19.8</v>
      </c>
      <c r="L161" s="264">
        <f t="shared" si="8"/>
        <v>-0.73076923076923073</v>
      </c>
      <c r="M161" s="260"/>
    </row>
    <row r="162" spans="1:13" x14ac:dyDescent="0.35">
      <c r="A162" s="259" t="s">
        <v>536</v>
      </c>
      <c r="B162" s="258" t="s">
        <v>544</v>
      </c>
      <c r="C162" s="196" t="s">
        <v>1082</v>
      </c>
      <c r="D162" s="260" t="s">
        <v>1083</v>
      </c>
      <c r="E162" s="261">
        <v>0</v>
      </c>
      <c r="F162" s="261">
        <v>1</v>
      </c>
      <c r="G162" s="261">
        <v>0</v>
      </c>
      <c r="H162" s="261">
        <v>0</v>
      </c>
      <c r="I162" s="262">
        <v>0</v>
      </c>
      <c r="J162" s="261">
        <f t="shared" si="6"/>
        <v>1</v>
      </c>
      <c r="K162" s="263">
        <f t="shared" si="7"/>
        <v>0.2</v>
      </c>
      <c r="L162" s="264"/>
      <c r="M162" s="260"/>
    </row>
    <row r="163" spans="1:13" x14ac:dyDescent="0.35">
      <c r="A163" s="259" t="s">
        <v>536</v>
      </c>
      <c r="B163" s="258" t="s">
        <v>544</v>
      </c>
      <c r="C163" s="196" t="s">
        <v>1085</v>
      </c>
      <c r="D163" s="260" t="s">
        <v>1086</v>
      </c>
      <c r="E163" s="261">
        <v>9</v>
      </c>
      <c r="F163" s="261">
        <v>6</v>
      </c>
      <c r="G163" s="261">
        <v>6</v>
      </c>
      <c r="H163" s="261">
        <v>6</v>
      </c>
      <c r="I163" s="262">
        <v>2</v>
      </c>
      <c r="J163" s="261">
        <f t="shared" si="6"/>
        <v>29</v>
      </c>
      <c r="K163" s="263">
        <f t="shared" si="7"/>
        <v>5.8</v>
      </c>
      <c r="L163" s="264">
        <f t="shared" si="8"/>
        <v>-0.77777777777777779</v>
      </c>
      <c r="M163" s="260"/>
    </row>
    <row r="164" spans="1:13" x14ac:dyDescent="0.35">
      <c r="A164" s="259" t="s">
        <v>536</v>
      </c>
      <c r="B164" s="258" t="s">
        <v>544</v>
      </c>
      <c r="C164" s="196" t="s">
        <v>568</v>
      </c>
      <c r="D164" s="260" t="s">
        <v>1084</v>
      </c>
      <c r="E164" s="261">
        <v>15</v>
      </c>
      <c r="F164" s="261">
        <v>6</v>
      </c>
      <c r="G164" s="261">
        <v>6</v>
      </c>
      <c r="H164" s="261">
        <v>4</v>
      </c>
      <c r="I164" s="262">
        <v>3</v>
      </c>
      <c r="J164" s="261">
        <f t="shared" si="6"/>
        <v>34</v>
      </c>
      <c r="K164" s="263">
        <f t="shared" si="7"/>
        <v>6.8</v>
      </c>
      <c r="L164" s="264">
        <f t="shared" si="8"/>
        <v>-0.8</v>
      </c>
      <c r="M164" s="260"/>
    </row>
    <row r="165" spans="1:13" x14ac:dyDescent="0.35">
      <c r="A165" s="259" t="s">
        <v>381</v>
      </c>
      <c r="B165" s="258" t="s">
        <v>382</v>
      </c>
      <c r="C165" s="196" t="s">
        <v>594</v>
      </c>
      <c r="D165" s="260" t="s">
        <v>1064</v>
      </c>
      <c r="E165" s="261">
        <v>3</v>
      </c>
      <c r="F165" s="261">
        <v>4</v>
      </c>
      <c r="G165" s="261">
        <v>11</v>
      </c>
      <c r="H165" s="261">
        <v>12</v>
      </c>
      <c r="I165" s="262">
        <v>16</v>
      </c>
      <c r="J165" s="261">
        <f t="shared" si="6"/>
        <v>46</v>
      </c>
      <c r="K165" s="263">
        <f t="shared" si="7"/>
        <v>9.1999999999999993</v>
      </c>
      <c r="L165" s="264">
        <f t="shared" si="8"/>
        <v>4.333333333333333</v>
      </c>
      <c r="M165" s="260"/>
    </row>
    <row r="166" spans="1:13" x14ac:dyDescent="0.35">
      <c r="A166" s="259" t="s">
        <v>536</v>
      </c>
      <c r="B166" s="258" t="s">
        <v>537</v>
      </c>
      <c r="C166" s="196" t="s">
        <v>751</v>
      </c>
      <c r="D166" s="260" t="s">
        <v>838</v>
      </c>
      <c r="E166" s="261">
        <v>34</v>
      </c>
      <c r="F166" s="261">
        <v>39</v>
      </c>
      <c r="G166" s="261">
        <v>29</v>
      </c>
      <c r="H166" s="261">
        <v>25</v>
      </c>
      <c r="I166" s="262">
        <v>17</v>
      </c>
      <c r="J166" s="261">
        <f t="shared" si="6"/>
        <v>144</v>
      </c>
      <c r="K166" s="263">
        <f t="shared" si="7"/>
        <v>28.8</v>
      </c>
      <c r="L166" s="264">
        <f t="shared" si="8"/>
        <v>-0.5</v>
      </c>
      <c r="M166" s="260"/>
    </row>
    <row r="167" spans="1:13" x14ac:dyDescent="0.35">
      <c r="A167" s="259" t="s">
        <v>381</v>
      </c>
      <c r="B167" s="258" t="s">
        <v>408</v>
      </c>
      <c r="C167" s="196" t="s">
        <v>809</v>
      </c>
      <c r="D167" s="260" t="s">
        <v>810</v>
      </c>
      <c r="E167" s="261">
        <v>19</v>
      </c>
      <c r="F167" s="261">
        <v>16</v>
      </c>
      <c r="G167" s="261">
        <v>12</v>
      </c>
      <c r="H167" s="261">
        <v>19</v>
      </c>
      <c r="I167" s="262">
        <v>21</v>
      </c>
      <c r="J167" s="261">
        <f t="shared" si="6"/>
        <v>87</v>
      </c>
      <c r="K167" s="263">
        <f t="shared" si="7"/>
        <v>17.399999999999999</v>
      </c>
      <c r="L167" s="264">
        <f t="shared" si="8"/>
        <v>0.10526315789473684</v>
      </c>
      <c r="M167" s="260"/>
    </row>
    <row r="168" spans="1:13" x14ac:dyDescent="0.35">
      <c r="A168" s="259" t="s">
        <v>536</v>
      </c>
      <c r="B168" s="258" t="s">
        <v>544</v>
      </c>
      <c r="C168" s="196" t="s">
        <v>1041</v>
      </c>
      <c r="D168" s="260" t="s">
        <v>1042</v>
      </c>
      <c r="E168" s="261">
        <v>1</v>
      </c>
      <c r="F168" s="261">
        <v>0</v>
      </c>
      <c r="G168" s="261">
        <v>0</v>
      </c>
      <c r="H168" s="261">
        <v>0</v>
      </c>
      <c r="I168" s="262">
        <v>0</v>
      </c>
      <c r="J168" s="261">
        <f t="shared" si="6"/>
        <v>1</v>
      </c>
      <c r="K168" s="263">
        <f t="shared" si="7"/>
        <v>0.2</v>
      </c>
      <c r="L168" s="264">
        <f t="shared" si="8"/>
        <v>-1</v>
      </c>
      <c r="M168" s="260" t="s">
        <v>1113</v>
      </c>
    </row>
    <row r="169" spans="1:13" x14ac:dyDescent="0.35">
      <c r="A169" s="259" t="s">
        <v>428</v>
      </c>
      <c r="B169" s="258" t="s">
        <v>429</v>
      </c>
      <c r="C169" s="196" t="s">
        <v>668</v>
      </c>
      <c r="D169" s="260" t="s">
        <v>798</v>
      </c>
      <c r="E169" s="261">
        <v>5</v>
      </c>
      <c r="F169" s="261">
        <v>6</v>
      </c>
      <c r="G169" s="261">
        <v>4</v>
      </c>
      <c r="H169" s="261">
        <v>4</v>
      </c>
      <c r="I169" s="262">
        <v>0</v>
      </c>
      <c r="J169" s="261">
        <f t="shared" si="6"/>
        <v>19</v>
      </c>
      <c r="K169" s="263">
        <f t="shared" si="7"/>
        <v>3.8</v>
      </c>
      <c r="L169" s="264">
        <f t="shared" si="8"/>
        <v>-1</v>
      </c>
      <c r="M169" s="260"/>
    </row>
    <row r="170" spans="1:13" x14ac:dyDescent="0.35">
      <c r="A170" s="259" t="s">
        <v>428</v>
      </c>
      <c r="B170" s="258" t="s">
        <v>429</v>
      </c>
      <c r="C170" s="196" t="s">
        <v>908</v>
      </c>
      <c r="D170" s="260" t="s">
        <v>909</v>
      </c>
      <c r="E170" s="261">
        <v>2</v>
      </c>
      <c r="F170" s="261">
        <v>3</v>
      </c>
      <c r="G170" s="261">
        <v>3</v>
      </c>
      <c r="H170" s="261">
        <v>2</v>
      </c>
      <c r="I170" s="262">
        <v>2</v>
      </c>
      <c r="J170" s="261">
        <f t="shared" si="6"/>
        <v>12</v>
      </c>
      <c r="K170" s="263">
        <f t="shared" si="7"/>
        <v>2.4</v>
      </c>
      <c r="L170" s="264">
        <f t="shared" si="8"/>
        <v>0</v>
      </c>
      <c r="M170" s="260"/>
    </row>
    <row r="171" spans="1:13" x14ac:dyDescent="0.35">
      <c r="A171" s="259" t="s">
        <v>428</v>
      </c>
      <c r="B171" s="258" t="s">
        <v>429</v>
      </c>
      <c r="C171" s="196" t="s">
        <v>1035</v>
      </c>
      <c r="D171" s="260" t="s">
        <v>1036</v>
      </c>
      <c r="E171" s="261">
        <v>25</v>
      </c>
      <c r="F171" s="261">
        <v>24</v>
      </c>
      <c r="G171" s="261">
        <v>19</v>
      </c>
      <c r="H171" s="261">
        <v>12</v>
      </c>
      <c r="I171" s="262">
        <v>8</v>
      </c>
      <c r="J171" s="261">
        <f t="shared" si="6"/>
        <v>88</v>
      </c>
      <c r="K171" s="263">
        <f t="shared" si="7"/>
        <v>17.600000000000001</v>
      </c>
      <c r="L171" s="264">
        <f t="shared" si="8"/>
        <v>-0.68</v>
      </c>
      <c r="M171" s="260"/>
    </row>
    <row r="172" spans="1:13" x14ac:dyDescent="0.35">
      <c r="A172" s="259" t="s">
        <v>536</v>
      </c>
      <c r="B172" s="258" t="s">
        <v>544</v>
      </c>
      <c r="C172" s="196" t="s">
        <v>1188</v>
      </c>
      <c r="D172" s="260" t="s">
        <v>1189</v>
      </c>
      <c r="E172" s="261">
        <v>1</v>
      </c>
      <c r="F172" s="261">
        <v>3</v>
      </c>
      <c r="G172" s="261">
        <v>1</v>
      </c>
      <c r="H172" s="261">
        <v>0</v>
      </c>
      <c r="I172" s="262">
        <v>0</v>
      </c>
      <c r="J172" s="261">
        <f t="shared" si="6"/>
        <v>5</v>
      </c>
      <c r="K172" s="263">
        <f t="shared" si="7"/>
        <v>1</v>
      </c>
      <c r="L172" s="264">
        <f t="shared" si="8"/>
        <v>-1</v>
      </c>
      <c r="M172" s="260"/>
    </row>
    <row r="173" spans="1:13" x14ac:dyDescent="0.35">
      <c r="A173" s="259" t="s">
        <v>381</v>
      </c>
      <c r="B173" s="258" t="s">
        <v>382</v>
      </c>
      <c r="C173" s="196" t="s">
        <v>1156</v>
      </c>
      <c r="D173" s="260" t="s">
        <v>1157</v>
      </c>
      <c r="E173" s="261">
        <v>1</v>
      </c>
      <c r="F173" s="261">
        <v>0</v>
      </c>
      <c r="G173" s="261">
        <v>1</v>
      </c>
      <c r="H173" s="261">
        <v>0</v>
      </c>
      <c r="I173" s="262">
        <v>0</v>
      </c>
      <c r="J173" s="261">
        <f t="shared" si="6"/>
        <v>2</v>
      </c>
      <c r="K173" s="263">
        <f t="shared" si="7"/>
        <v>0.4</v>
      </c>
      <c r="L173" s="264">
        <f t="shared" si="8"/>
        <v>-1</v>
      </c>
      <c r="M173" s="260"/>
    </row>
    <row r="174" spans="1:13" x14ac:dyDescent="0.35">
      <c r="A174" s="259" t="s">
        <v>455</v>
      </c>
      <c r="B174" s="258" t="s">
        <v>498</v>
      </c>
      <c r="C174" s="196" t="s">
        <v>1180</v>
      </c>
      <c r="D174" s="260" t="s">
        <v>1181</v>
      </c>
      <c r="E174" s="261">
        <v>1</v>
      </c>
      <c r="F174" s="261">
        <v>0</v>
      </c>
      <c r="G174" s="261">
        <v>0</v>
      </c>
      <c r="H174" s="261">
        <v>0</v>
      </c>
      <c r="I174" s="262">
        <v>0</v>
      </c>
      <c r="J174" s="261">
        <f t="shared" si="6"/>
        <v>1</v>
      </c>
      <c r="K174" s="263">
        <f t="shared" si="7"/>
        <v>0.2</v>
      </c>
      <c r="L174" s="264">
        <f t="shared" si="8"/>
        <v>-1</v>
      </c>
      <c r="M174" s="260"/>
    </row>
    <row r="175" spans="1:13" x14ac:dyDescent="0.35">
      <c r="A175" s="259" t="s">
        <v>455</v>
      </c>
      <c r="B175" s="258" t="s">
        <v>466</v>
      </c>
      <c r="C175" s="196" t="s">
        <v>480</v>
      </c>
      <c r="D175" s="260" t="s">
        <v>1182</v>
      </c>
      <c r="E175" s="261">
        <v>21</v>
      </c>
      <c r="F175" s="261">
        <v>14</v>
      </c>
      <c r="G175" s="261">
        <v>15</v>
      </c>
      <c r="H175" s="261">
        <v>8</v>
      </c>
      <c r="I175" s="262">
        <v>10</v>
      </c>
      <c r="J175" s="261">
        <f t="shared" si="6"/>
        <v>68</v>
      </c>
      <c r="K175" s="263">
        <f t="shared" si="7"/>
        <v>13.6</v>
      </c>
      <c r="L175" s="264">
        <f t="shared" si="8"/>
        <v>-0.52380952380952384</v>
      </c>
      <c r="M175" s="260"/>
    </row>
    <row r="176" spans="1:13" x14ac:dyDescent="0.35">
      <c r="A176" s="259" t="s">
        <v>455</v>
      </c>
      <c r="B176" s="258" t="s">
        <v>466</v>
      </c>
      <c r="C176" s="196" t="s">
        <v>1184</v>
      </c>
      <c r="D176" s="260" t="s">
        <v>1185</v>
      </c>
      <c r="E176" s="261">
        <v>9</v>
      </c>
      <c r="F176" s="261">
        <v>8</v>
      </c>
      <c r="G176" s="261">
        <v>9</v>
      </c>
      <c r="H176" s="261">
        <v>4</v>
      </c>
      <c r="I176" s="262">
        <v>3</v>
      </c>
      <c r="J176" s="261">
        <f t="shared" si="6"/>
        <v>33</v>
      </c>
      <c r="K176" s="263">
        <f t="shared" si="7"/>
        <v>6.6</v>
      </c>
      <c r="L176" s="264">
        <f t="shared" si="8"/>
        <v>-0.66666666666666663</v>
      </c>
      <c r="M176" s="260"/>
    </row>
    <row r="177" spans="1:13" x14ac:dyDescent="0.35">
      <c r="A177" s="259" t="s">
        <v>455</v>
      </c>
      <c r="B177" s="258" t="s">
        <v>466</v>
      </c>
      <c r="C177" s="196" t="s">
        <v>482</v>
      </c>
      <c r="D177" s="260" t="s">
        <v>1183</v>
      </c>
      <c r="E177" s="261">
        <v>13</v>
      </c>
      <c r="F177" s="261">
        <v>10</v>
      </c>
      <c r="G177" s="261">
        <v>9</v>
      </c>
      <c r="H177" s="261">
        <v>10</v>
      </c>
      <c r="I177" s="262">
        <v>7</v>
      </c>
      <c r="J177" s="261">
        <f t="shared" si="6"/>
        <v>49</v>
      </c>
      <c r="K177" s="263">
        <f t="shared" si="7"/>
        <v>9.8000000000000007</v>
      </c>
      <c r="L177" s="264">
        <f t="shared" si="8"/>
        <v>-0.46153846153846156</v>
      </c>
      <c r="M177" s="260"/>
    </row>
    <row r="178" spans="1:13" x14ac:dyDescent="0.35">
      <c r="A178" s="259" t="s">
        <v>455</v>
      </c>
      <c r="B178" s="258" t="s">
        <v>498</v>
      </c>
      <c r="C178" s="196" t="s">
        <v>1033</v>
      </c>
      <c r="D178" s="260" t="s">
        <v>1034</v>
      </c>
      <c r="E178" s="261">
        <v>5</v>
      </c>
      <c r="F178" s="261">
        <v>9</v>
      </c>
      <c r="G178" s="261">
        <v>7</v>
      </c>
      <c r="H178" s="261">
        <v>4</v>
      </c>
      <c r="I178" s="262">
        <v>3</v>
      </c>
      <c r="J178" s="261">
        <f t="shared" si="6"/>
        <v>28</v>
      </c>
      <c r="K178" s="263">
        <f t="shared" si="7"/>
        <v>5.6</v>
      </c>
      <c r="L178" s="264">
        <f t="shared" si="8"/>
        <v>-0.4</v>
      </c>
      <c r="M178" s="260"/>
    </row>
    <row r="179" spans="1:13" x14ac:dyDescent="0.35">
      <c r="A179" s="259" t="s">
        <v>455</v>
      </c>
      <c r="B179" s="258" t="s">
        <v>498</v>
      </c>
      <c r="C179" s="196" t="s">
        <v>736</v>
      </c>
      <c r="D179" s="260" t="s">
        <v>880</v>
      </c>
      <c r="E179" s="261">
        <v>0</v>
      </c>
      <c r="F179" s="261">
        <v>0</v>
      </c>
      <c r="G179" s="261">
        <v>4</v>
      </c>
      <c r="H179" s="261">
        <v>8</v>
      </c>
      <c r="I179" s="262">
        <v>15</v>
      </c>
      <c r="J179" s="261">
        <f t="shared" si="6"/>
        <v>27</v>
      </c>
      <c r="K179" s="263">
        <f t="shared" si="7"/>
        <v>5.4</v>
      </c>
      <c r="L179" s="264"/>
      <c r="M179" s="260"/>
    </row>
    <row r="180" spans="1:13" x14ac:dyDescent="0.35">
      <c r="A180" s="259" t="s">
        <v>455</v>
      </c>
      <c r="B180" s="258" t="s">
        <v>498</v>
      </c>
      <c r="C180" s="196" t="s">
        <v>732</v>
      </c>
      <c r="D180" s="260" t="s">
        <v>733</v>
      </c>
      <c r="E180" s="261">
        <v>4</v>
      </c>
      <c r="F180" s="261">
        <v>9</v>
      </c>
      <c r="G180" s="261">
        <v>5</v>
      </c>
      <c r="H180" s="261">
        <v>8</v>
      </c>
      <c r="I180" s="262">
        <v>7</v>
      </c>
      <c r="J180" s="261">
        <f t="shared" si="6"/>
        <v>33</v>
      </c>
      <c r="K180" s="263">
        <f t="shared" si="7"/>
        <v>6.6</v>
      </c>
      <c r="L180" s="264">
        <f t="shared" si="8"/>
        <v>0.75</v>
      </c>
      <c r="M180" s="260"/>
    </row>
    <row r="181" spans="1:13" x14ac:dyDescent="0.35">
      <c r="A181" s="259" t="s">
        <v>569</v>
      </c>
      <c r="B181" s="258" t="s">
        <v>570</v>
      </c>
      <c r="C181" s="196" t="s">
        <v>785</v>
      </c>
      <c r="D181" s="260" t="s">
        <v>1167</v>
      </c>
      <c r="E181" s="261">
        <v>111</v>
      </c>
      <c r="F181" s="261">
        <v>108</v>
      </c>
      <c r="G181" s="261">
        <v>113</v>
      </c>
      <c r="H181" s="261">
        <v>121</v>
      </c>
      <c r="I181" s="262">
        <v>127</v>
      </c>
      <c r="J181" s="261">
        <f t="shared" si="6"/>
        <v>580</v>
      </c>
      <c r="K181" s="263">
        <f t="shared" si="7"/>
        <v>116</v>
      </c>
      <c r="L181" s="264">
        <f t="shared" si="8"/>
        <v>0.14414414414414414</v>
      </c>
      <c r="M181" s="260"/>
    </row>
    <row r="182" spans="1:13" x14ac:dyDescent="0.35">
      <c r="A182" s="259" t="s">
        <v>428</v>
      </c>
      <c r="B182" s="258" t="s">
        <v>429</v>
      </c>
      <c r="C182" s="196" t="s">
        <v>454</v>
      </c>
      <c r="D182" s="260" t="s">
        <v>1134</v>
      </c>
      <c r="E182" s="261">
        <v>6</v>
      </c>
      <c r="F182" s="261">
        <v>6</v>
      </c>
      <c r="G182" s="261">
        <v>2</v>
      </c>
      <c r="H182" s="261">
        <v>4</v>
      </c>
      <c r="I182" s="262">
        <v>5</v>
      </c>
      <c r="J182" s="261">
        <f t="shared" si="6"/>
        <v>23</v>
      </c>
      <c r="K182" s="263">
        <f t="shared" si="7"/>
        <v>4.5999999999999996</v>
      </c>
      <c r="L182" s="264">
        <f t="shared" si="8"/>
        <v>-0.16666666666666666</v>
      </c>
      <c r="M182" s="260"/>
    </row>
    <row r="183" spans="1:13" x14ac:dyDescent="0.35">
      <c r="A183" s="259" t="s">
        <v>455</v>
      </c>
      <c r="B183" s="258" t="s">
        <v>498</v>
      </c>
      <c r="C183" s="196" t="s">
        <v>1069</v>
      </c>
      <c r="D183" s="260" t="s">
        <v>1070</v>
      </c>
      <c r="E183" s="261">
        <v>2</v>
      </c>
      <c r="F183" s="261">
        <v>7</v>
      </c>
      <c r="G183" s="261">
        <v>6</v>
      </c>
      <c r="H183" s="261">
        <v>3</v>
      </c>
      <c r="I183" s="262">
        <v>6</v>
      </c>
      <c r="J183" s="261">
        <f t="shared" si="6"/>
        <v>24</v>
      </c>
      <c r="K183" s="263">
        <f t="shared" si="7"/>
        <v>4.8</v>
      </c>
      <c r="L183" s="264">
        <f t="shared" si="8"/>
        <v>2</v>
      </c>
      <c r="M183" s="260"/>
    </row>
    <row r="184" spans="1:13" x14ac:dyDescent="0.35">
      <c r="A184" s="259" t="s">
        <v>455</v>
      </c>
      <c r="B184" s="258" t="s">
        <v>498</v>
      </c>
      <c r="C184" s="196" t="s">
        <v>903</v>
      </c>
      <c r="D184" s="260" t="s">
        <v>904</v>
      </c>
      <c r="E184" s="261">
        <v>15</v>
      </c>
      <c r="F184" s="261">
        <v>24</v>
      </c>
      <c r="G184" s="261">
        <v>22</v>
      </c>
      <c r="H184" s="261">
        <v>17</v>
      </c>
      <c r="I184" s="262">
        <v>14</v>
      </c>
      <c r="J184" s="261">
        <f t="shared" si="6"/>
        <v>92</v>
      </c>
      <c r="K184" s="263">
        <f t="shared" si="7"/>
        <v>18.399999999999999</v>
      </c>
      <c r="L184" s="264">
        <f t="shared" si="8"/>
        <v>-6.6666666666666666E-2</v>
      </c>
      <c r="M184" s="260"/>
    </row>
    <row r="185" spans="1:13" x14ac:dyDescent="0.35">
      <c r="A185" s="259" t="s">
        <v>455</v>
      </c>
      <c r="B185" s="258" t="s">
        <v>466</v>
      </c>
      <c r="C185" s="196" t="s">
        <v>1003</v>
      </c>
      <c r="D185" s="260" t="s">
        <v>1004</v>
      </c>
      <c r="E185" s="261">
        <v>42</v>
      </c>
      <c r="F185" s="261">
        <v>36</v>
      </c>
      <c r="G185" s="261">
        <v>24</v>
      </c>
      <c r="H185" s="261">
        <v>21</v>
      </c>
      <c r="I185" s="262">
        <v>30</v>
      </c>
      <c r="J185" s="261">
        <f t="shared" si="6"/>
        <v>153</v>
      </c>
      <c r="K185" s="263">
        <f t="shared" si="7"/>
        <v>30.6</v>
      </c>
      <c r="L185" s="264">
        <f t="shared" si="8"/>
        <v>-0.2857142857142857</v>
      </c>
      <c r="M185" s="260"/>
    </row>
    <row r="186" spans="1:13" x14ac:dyDescent="0.35">
      <c r="A186" s="259" t="s">
        <v>381</v>
      </c>
      <c r="B186" s="258" t="s">
        <v>382</v>
      </c>
      <c r="C186" s="196" t="s">
        <v>953</v>
      </c>
      <c r="D186" s="260" t="s">
        <v>954</v>
      </c>
      <c r="E186" s="261">
        <v>3</v>
      </c>
      <c r="F186" s="261">
        <v>0</v>
      </c>
      <c r="G186" s="261">
        <v>2</v>
      </c>
      <c r="H186" s="261">
        <v>4</v>
      </c>
      <c r="I186" s="262">
        <v>3</v>
      </c>
      <c r="J186" s="261">
        <f t="shared" si="6"/>
        <v>12</v>
      </c>
      <c r="K186" s="263">
        <f t="shared" si="7"/>
        <v>2.4</v>
      </c>
      <c r="L186" s="264">
        <f t="shared" si="8"/>
        <v>0</v>
      </c>
      <c r="M186" s="260"/>
    </row>
    <row r="187" spans="1:13" x14ac:dyDescent="0.35">
      <c r="A187" s="259" t="s">
        <v>381</v>
      </c>
      <c r="B187" s="258" t="s">
        <v>408</v>
      </c>
      <c r="C187" s="196" t="s">
        <v>627</v>
      </c>
      <c r="D187" s="260" t="s">
        <v>628</v>
      </c>
      <c r="E187" s="261">
        <v>8</v>
      </c>
      <c r="F187" s="261">
        <v>9</v>
      </c>
      <c r="G187" s="261">
        <v>12</v>
      </c>
      <c r="H187" s="261">
        <v>3</v>
      </c>
      <c r="I187" s="262">
        <v>5</v>
      </c>
      <c r="J187" s="261">
        <f t="shared" si="6"/>
        <v>37</v>
      </c>
      <c r="K187" s="263">
        <f t="shared" si="7"/>
        <v>7.4</v>
      </c>
      <c r="L187" s="264">
        <f t="shared" si="8"/>
        <v>-0.375</v>
      </c>
      <c r="M187" s="260"/>
    </row>
    <row r="188" spans="1:13" x14ac:dyDescent="0.35">
      <c r="A188" s="259" t="s">
        <v>536</v>
      </c>
      <c r="B188" s="258" t="s">
        <v>544</v>
      </c>
      <c r="C188" s="196" t="s">
        <v>777</v>
      </c>
      <c r="D188" s="260" t="s">
        <v>778</v>
      </c>
      <c r="E188" s="261">
        <v>1</v>
      </c>
      <c r="F188" s="261">
        <v>0</v>
      </c>
      <c r="G188" s="261">
        <v>0</v>
      </c>
      <c r="H188" s="261">
        <v>1</v>
      </c>
      <c r="I188" s="262">
        <v>0</v>
      </c>
      <c r="J188" s="261">
        <f t="shared" si="6"/>
        <v>2</v>
      </c>
      <c r="K188" s="263">
        <f t="shared" si="7"/>
        <v>0.4</v>
      </c>
      <c r="L188" s="264">
        <f t="shared" si="8"/>
        <v>-1</v>
      </c>
      <c r="M188" s="260"/>
    </row>
    <row r="189" spans="1:13" x14ac:dyDescent="0.35">
      <c r="A189" s="259" t="s">
        <v>536</v>
      </c>
      <c r="B189" s="258" t="s">
        <v>544</v>
      </c>
      <c r="C189" s="196" t="s">
        <v>899</v>
      </c>
      <c r="D189" s="260" t="s">
        <v>900</v>
      </c>
      <c r="E189" s="261">
        <v>0</v>
      </c>
      <c r="F189" s="261">
        <v>1</v>
      </c>
      <c r="G189" s="261">
        <v>1</v>
      </c>
      <c r="H189" s="261">
        <v>1</v>
      </c>
      <c r="I189" s="262">
        <v>0</v>
      </c>
      <c r="J189" s="261">
        <f t="shared" si="6"/>
        <v>3</v>
      </c>
      <c r="K189" s="263">
        <f t="shared" si="7"/>
        <v>0.6</v>
      </c>
      <c r="L189" s="264"/>
      <c r="M189" s="260"/>
    </row>
    <row r="190" spans="1:13" x14ac:dyDescent="0.35">
      <c r="A190" s="259" t="s">
        <v>381</v>
      </c>
      <c r="B190" s="258" t="s">
        <v>382</v>
      </c>
      <c r="C190" s="196" t="s">
        <v>585</v>
      </c>
      <c r="D190" s="260" t="s">
        <v>586</v>
      </c>
      <c r="E190" s="261">
        <v>11</v>
      </c>
      <c r="F190" s="261">
        <v>18</v>
      </c>
      <c r="G190" s="261">
        <v>17</v>
      </c>
      <c r="H190" s="261">
        <v>23</v>
      </c>
      <c r="I190" s="262">
        <v>19</v>
      </c>
      <c r="J190" s="261">
        <f t="shared" si="6"/>
        <v>88</v>
      </c>
      <c r="K190" s="263">
        <f t="shared" si="7"/>
        <v>17.600000000000001</v>
      </c>
      <c r="L190" s="264">
        <f t="shared" si="8"/>
        <v>0.72727272727272729</v>
      </c>
      <c r="M190" s="260"/>
    </row>
    <row r="191" spans="1:13" x14ac:dyDescent="0.35">
      <c r="A191" s="259" t="s">
        <v>428</v>
      </c>
      <c r="B191" s="258" t="s">
        <v>429</v>
      </c>
      <c r="C191" s="196" t="s">
        <v>1021</v>
      </c>
      <c r="D191" s="260" t="s">
        <v>1022</v>
      </c>
      <c r="E191" s="261">
        <v>23</v>
      </c>
      <c r="F191" s="261">
        <v>30</v>
      </c>
      <c r="G191" s="261">
        <v>28</v>
      </c>
      <c r="H191" s="261">
        <v>35</v>
      </c>
      <c r="I191" s="262">
        <v>23</v>
      </c>
      <c r="J191" s="261">
        <f t="shared" si="6"/>
        <v>139</v>
      </c>
      <c r="K191" s="263">
        <f t="shared" si="7"/>
        <v>27.8</v>
      </c>
      <c r="L191" s="264">
        <f t="shared" si="8"/>
        <v>0</v>
      </c>
      <c r="M191" s="260"/>
    </row>
    <row r="192" spans="1:13" x14ac:dyDescent="0.35">
      <c r="A192" s="259" t="s">
        <v>428</v>
      </c>
      <c r="B192" s="258" t="s">
        <v>429</v>
      </c>
      <c r="C192" s="196" t="s">
        <v>752</v>
      </c>
      <c r="D192" s="260" t="s">
        <v>929</v>
      </c>
      <c r="E192" s="261">
        <v>10</v>
      </c>
      <c r="F192" s="261">
        <v>10</v>
      </c>
      <c r="G192" s="261">
        <v>8</v>
      </c>
      <c r="H192" s="261">
        <v>17</v>
      </c>
      <c r="I192" s="262">
        <v>19</v>
      </c>
      <c r="J192" s="261">
        <f t="shared" si="6"/>
        <v>64</v>
      </c>
      <c r="K192" s="263">
        <f t="shared" si="7"/>
        <v>12.8</v>
      </c>
      <c r="L192" s="264">
        <f t="shared" si="8"/>
        <v>0.9</v>
      </c>
      <c r="M192" s="260"/>
    </row>
    <row r="193" spans="1:13" x14ac:dyDescent="0.35">
      <c r="A193" s="259" t="s">
        <v>536</v>
      </c>
      <c r="B193" s="258" t="s">
        <v>537</v>
      </c>
      <c r="C193" s="196" t="s">
        <v>754</v>
      </c>
      <c r="D193" s="260" t="s">
        <v>837</v>
      </c>
      <c r="E193" s="261">
        <v>5</v>
      </c>
      <c r="F193" s="261">
        <v>8</v>
      </c>
      <c r="G193" s="261">
        <v>7</v>
      </c>
      <c r="H193" s="261">
        <v>8</v>
      </c>
      <c r="I193" s="262">
        <v>7</v>
      </c>
      <c r="J193" s="261">
        <f t="shared" si="6"/>
        <v>35</v>
      </c>
      <c r="K193" s="263">
        <f t="shared" si="7"/>
        <v>7</v>
      </c>
      <c r="L193" s="264">
        <f t="shared" si="8"/>
        <v>0.4</v>
      </c>
      <c r="M193" s="260"/>
    </row>
    <row r="194" spans="1:13" x14ac:dyDescent="0.35">
      <c r="A194" s="259" t="s">
        <v>381</v>
      </c>
      <c r="B194" s="258" t="s">
        <v>382</v>
      </c>
      <c r="C194" s="196" t="s">
        <v>958</v>
      </c>
      <c r="D194" s="260" t="s">
        <v>959</v>
      </c>
      <c r="E194" s="261">
        <v>0</v>
      </c>
      <c r="F194" s="261">
        <v>0</v>
      </c>
      <c r="G194" s="261">
        <v>0</v>
      </c>
      <c r="H194" s="261">
        <v>0</v>
      </c>
      <c r="I194" s="262">
        <v>0</v>
      </c>
      <c r="J194" s="261">
        <f t="shared" si="6"/>
        <v>0</v>
      </c>
      <c r="K194" s="263">
        <f t="shared" si="7"/>
        <v>0</v>
      </c>
      <c r="L194" s="264"/>
      <c r="M194" s="260"/>
    </row>
    <row r="195" spans="1:13" x14ac:dyDescent="0.35">
      <c r="A195" s="259" t="s">
        <v>381</v>
      </c>
      <c r="B195" s="258" t="s">
        <v>382</v>
      </c>
      <c r="C195" s="557" t="s">
        <v>1300</v>
      </c>
      <c r="D195" s="571" t="s">
        <v>1305</v>
      </c>
      <c r="E195" s="261"/>
      <c r="F195" s="261"/>
      <c r="G195" s="261"/>
      <c r="H195" s="261"/>
      <c r="I195" s="262">
        <v>1</v>
      </c>
      <c r="J195" s="261">
        <f t="shared" si="6"/>
        <v>1</v>
      </c>
      <c r="K195" s="263">
        <f t="shared" si="7"/>
        <v>0.2</v>
      </c>
      <c r="L195" s="264"/>
      <c r="M195" s="260"/>
    </row>
    <row r="196" spans="1:13" x14ac:dyDescent="0.35">
      <c r="A196" s="259" t="s">
        <v>381</v>
      </c>
      <c r="B196" s="258" t="s">
        <v>382</v>
      </c>
      <c r="C196" s="196" t="s">
        <v>942</v>
      </c>
      <c r="D196" s="260" t="s">
        <v>943</v>
      </c>
      <c r="E196" s="261">
        <v>1</v>
      </c>
      <c r="F196" s="261">
        <v>0</v>
      </c>
      <c r="G196" s="261">
        <v>2</v>
      </c>
      <c r="H196" s="261">
        <v>1</v>
      </c>
      <c r="I196" s="262">
        <v>4</v>
      </c>
      <c r="J196" s="261">
        <f t="shared" si="6"/>
        <v>8</v>
      </c>
      <c r="K196" s="263">
        <f t="shared" si="7"/>
        <v>1.6</v>
      </c>
      <c r="L196" s="264">
        <f t="shared" si="8"/>
        <v>3</v>
      </c>
      <c r="M196" s="260"/>
    </row>
    <row r="197" spans="1:13" x14ac:dyDescent="0.35">
      <c r="A197" s="259" t="s">
        <v>536</v>
      </c>
      <c r="B197" s="258" t="s">
        <v>544</v>
      </c>
      <c r="C197" s="196" t="s">
        <v>1039</v>
      </c>
      <c r="D197" s="260" t="s">
        <v>1040</v>
      </c>
      <c r="E197" s="261">
        <v>7</v>
      </c>
      <c r="F197" s="261">
        <v>6</v>
      </c>
      <c r="G197" s="261">
        <v>9</v>
      </c>
      <c r="H197" s="261">
        <v>6</v>
      </c>
      <c r="I197" s="262">
        <v>7</v>
      </c>
      <c r="J197" s="261">
        <f t="shared" ref="J197:J260" si="9">SUM(E197:I197)</f>
        <v>35</v>
      </c>
      <c r="K197" s="263">
        <f t="shared" ref="K197:K260" si="10">J197/5</f>
        <v>7</v>
      </c>
      <c r="L197" s="264">
        <f t="shared" si="8"/>
        <v>0</v>
      </c>
      <c r="M197" s="260"/>
    </row>
    <row r="198" spans="1:13" x14ac:dyDescent="0.35">
      <c r="A198" s="259" t="s">
        <v>381</v>
      </c>
      <c r="B198" s="258" t="s">
        <v>408</v>
      </c>
      <c r="C198" s="196" t="s">
        <v>625</v>
      </c>
      <c r="D198" s="260" t="s">
        <v>626</v>
      </c>
      <c r="E198" s="261">
        <v>9</v>
      </c>
      <c r="F198" s="261">
        <v>7</v>
      </c>
      <c r="G198" s="261">
        <v>9</v>
      </c>
      <c r="H198" s="261">
        <v>9</v>
      </c>
      <c r="I198" s="262">
        <v>4</v>
      </c>
      <c r="J198" s="261">
        <f t="shared" si="9"/>
        <v>38</v>
      </c>
      <c r="K198" s="263">
        <f t="shared" si="10"/>
        <v>7.6</v>
      </c>
      <c r="L198" s="264">
        <f t="shared" ref="L198:L261" si="11">(I198-E198)/E198</f>
        <v>-0.55555555555555558</v>
      </c>
      <c r="M198" s="260"/>
    </row>
    <row r="199" spans="1:13" x14ac:dyDescent="0.35">
      <c r="A199" s="259" t="s">
        <v>536</v>
      </c>
      <c r="B199" s="258" t="s">
        <v>544</v>
      </c>
      <c r="C199" s="196" t="s">
        <v>799</v>
      </c>
      <c r="D199" s="260" t="s">
        <v>800</v>
      </c>
      <c r="E199" s="261">
        <v>3</v>
      </c>
      <c r="F199" s="261">
        <v>7</v>
      </c>
      <c r="G199" s="261">
        <v>9</v>
      </c>
      <c r="H199" s="261">
        <v>3</v>
      </c>
      <c r="I199" s="262">
        <v>4</v>
      </c>
      <c r="J199" s="261">
        <f t="shared" si="9"/>
        <v>26</v>
      </c>
      <c r="K199" s="263">
        <f t="shared" si="10"/>
        <v>5.2</v>
      </c>
      <c r="L199" s="264">
        <f t="shared" si="11"/>
        <v>0.33333333333333331</v>
      </c>
      <c r="M199" s="260"/>
    </row>
    <row r="200" spans="1:13" x14ac:dyDescent="0.35">
      <c r="A200" s="259" t="s">
        <v>536</v>
      </c>
      <c r="B200" s="258" t="s">
        <v>544</v>
      </c>
      <c r="C200" s="196" t="s">
        <v>860</v>
      </c>
      <c r="D200" s="260" t="s">
        <v>861</v>
      </c>
      <c r="E200" s="261">
        <v>9</v>
      </c>
      <c r="F200" s="261">
        <v>1</v>
      </c>
      <c r="G200" s="261">
        <v>6</v>
      </c>
      <c r="H200" s="261">
        <v>4</v>
      </c>
      <c r="I200" s="262">
        <v>6</v>
      </c>
      <c r="J200" s="261">
        <f t="shared" si="9"/>
        <v>26</v>
      </c>
      <c r="K200" s="263">
        <f t="shared" si="10"/>
        <v>5.2</v>
      </c>
      <c r="L200" s="264">
        <f t="shared" si="11"/>
        <v>-0.33333333333333331</v>
      </c>
      <c r="M200" s="260"/>
    </row>
    <row r="201" spans="1:13" x14ac:dyDescent="0.35">
      <c r="A201" s="259" t="s">
        <v>536</v>
      </c>
      <c r="B201" s="258" t="s">
        <v>544</v>
      </c>
      <c r="C201" s="196" t="s">
        <v>1037</v>
      </c>
      <c r="D201" s="260" t="s">
        <v>1038</v>
      </c>
      <c r="E201" s="261">
        <v>18</v>
      </c>
      <c r="F201" s="261">
        <v>26</v>
      </c>
      <c r="G201" s="261">
        <v>19</v>
      </c>
      <c r="H201" s="261">
        <v>19</v>
      </c>
      <c r="I201" s="262">
        <v>14</v>
      </c>
      <c r="J201" s="261">
        <f t="shared" si="9"/>
        <v>96</v>
      </c>
      <c r="K201" s="263">
        <f t="shared" si="10"/>
        <v>19.2</v>
      </c>
      <c r="L201" s="264">
        <f t="shared" si="11"/>
        <v>-0.22222222222222221</v>
      </c>
      <c r="M201" s="260"/>
    </row>
    <row r="202" spans="1:13" x14ac:dyDescent="0.35">
      <c r="A202" s="259" t="s">
        <v>455</v>
      </c>
      <c r="B202" s="258" t="s">
        <v>466</v>
      </c>
      <c r="C202" s="196" t="s">
        <v>1005</v>
      </c>
      <c r="D202" s="260" t="s">
        <v>1006</v>
      </c>
      <c r="E202" s="261">
        <v>0</v>
      </c>
      <c r="F202" s="261">
        <v>2</v>
      </c>
      <c r="G202" s="261">
        <v>6</v>
      </c>
      <c r="H202" s="261">
        <v>2</v>
      </c>
      <c r="I202" s="262">
        <v>1</v>
      </c>
      <c r="J202" s="261">
        <f t="shared" si="9"/>
        <v>11</v>
      </c>
      <c r="K202" s="263">
        <f t="shared" si="10"/>
        <v>2.2000000000000002</v>
      </c>
      <c r="L202" s="264"/>
      <c r="M202" s="260"/>
    </row>
    <row r="203" spans="1:13" x14ac:dyDescent="0.35">
      <c r="A203" s="259" t="s">
        <v>536</v>
      </c>
      <c r="B203" s="258" t="s">
        <v>1297</v>
      </c>
      <c r="C203" s="196" t="s">
        <v>901</v>
      </c>
      <c r="D203" s="260" t="s">
        <v>902</v>
      </c>
      <c r="E203" s="261">
        <v>0</v>
      </c>
      <c r="F203" s="261">
        <v>0</v>
      </c>
      <c r="G203" s="261">
        <v>0</v>
      </c>
      <c r="H203" s="261">
        <v>7</v>
      </c>
      <c r="I203" s="262">
        <v>17</v>
      </c>
      <c r="J203" s="261">
        <f t="shared" si="9"/>
        <v>24</v>
      </c>
      <c r="K203" s="263">
        <f t="shared" si="10"/>
        <v>4.8</v>
      </c>
      <c r="L203" s="264"/>
      <c r="M203" s="260"/>
    </row>
    <row r="204" spans="1:13" ht="29" x14ac:dyDescent="0.35">
      <c r="A204" s="196" t="s">
        <v>536</v>
      </c>
      <c r="B204" s="557" t="s">
        <v>544</v>
      </c>
      <c r="C204" s="557" t="s">
        <v>1301</v>
      </c>
      <c r="D204" s="572" t="s">
        <v>1306</v>
      </c>
      <c r="E204" s="261"/>
      <c r="F204" s="261"/>
      <c r="G204" s="261"/>
      <c r="H204" s="261"/>
      <c r="I204" s="262">
        <v>1</v>
      </c>
      <c r="J204" s="261">
        <f t="shared" si="9"/>
        <v>1</v>
      </c>
      <c r="K204" s="263">
        <f t="shared" si="10"/>
        <v>0.2</v>
      </c>
      <c r="L204" s="264"/>
      <c r="M204" s="260"/>
    </row>
    <row r="205" spans="1:13" x14ac:dyDescent="0.35">
      <c r="A205" s="259" t="s">
        <v>381</v>
      </c>
      <c r="B205" s="258" t="s">
        <v>382</v>
      </c>
      <c r="C205" s="196" t="s">
        <v>595</v>
      </c>
      <c r="D205" s="260" t="s">
        <v>1111</v>
      </c>
      <c r="E205" s="261">
        <v>44</v>
      </c>
      <c r="F205" s="261">
        <v>46</v>
      </c>
      <c r="G205" s="261">
        <v>44</v>
      </c>
      <c r="H205" s="261">
        <v>32</v>
      </c>
      <c r="I205" s="262">
        <v>45</v>
      </c>
      <c r="J205" s="261">
        <f t="shared" si="9"/>
        <v>211</v>
      </c>
      <c r="K205" s="263">
        <f t="shared" si="10"/>
        <v>42.2</v>
      </c>
      <c r="L205" s="264">
        <f t="shared" si="11"/>
        <v>2.2727272727272728E-2</v>
      </c>
      <c r="M205" s="260"/>
    </row>
    <row r="206" spans="1:13" x14ac:dyDescent="0.35">
      <c r="A206" s="259" t="s">
        <v>455</v>
      </c>
      <c r="B206" s="258" t="s">
        <v>498</v>
      </c>
      <c r="C206" s="196" t="s">
        <v>734</v>
      </c>
      <c r="D206" s="260" t="s">
        <v>735</v>
      </c>
      <c r="E206" s="261">
        <v>489</v>
      </c>
      <c r="F206" s="261">
        <v>422</v>
      </c>
      <c r="G206" s="261">
        <v>200</v>
      </c>
      <c r="H206" s="261">
        <v>99</v>
      </c>
      <c r="I206" s="262">
        <v>57</v>
      </c>
      <c r="J206" s="261">
        <f t="shared" si="9"/>
        <v>1267</v>
      </c>
      <c r="K206" s="263">
        <f t="shared" si="10"/>
        <v>253.4</v>
      </c>
      <c r="L206" s="264">
        <f t="shared" si="11"/>
        <v>-0.8834355828220859</v>
      </c>
      <c r="M206" s="260"/>
    </row>
    <row r="207" spans="1:13" x14ac:dyDescent="0.35">
      <c r="A207" s="259" t="s">
        <v>428</v>
      </c>
      <c r="B207" s="258" t="s">
        <v>429</v>
      </c>
      <c r="C207" s="196" t="s">
        <v>657</v>
      </c>
      <c r="D207" s="260" t="s">
        <v>811</v>
      </c>
      <c r="E207" s="261">
        <v>167</v>
      </c>
      <c r="F207" s="261">
        <v>160</v>
      </c>
      <c r="G207" s="261">
        <v>167</v>
      </c>
      <c r="H207" s="261">
        <v>170</v>
      </c>
      <c r="I207" s="262">
        <v>192</v>
      </c>
      <c r="J207" s="261">
        <f t="shared" si="9"/>
        <v>856</v>
      </c>
      <c r="K207" s="263">
        <f t="shared" si="10"/>
        <v>171.2</v>
      </c>
      <c r="L207" s="264">
        <f t="shared" si="11"/>
        <v>0.1497005988023952</v>
      </c>
      <c r="M207" s="260"/>
    </row>
    <row r="208" spans="1:13" x14ac:dyDescent="0.35">
      <c r="A208" s="259" t="s">
        <v>428</v>
      </c>
      <c r="B208" s="258" t="s">
        <v>429</v>
      </c>
      <c r="C208" s="196" t="s">
        <v>655</v>
      </c>
      <c r="D208" s="260" t="s">
        <v>656</v>
      </c>
      <c r="E208" s="261">
        <v>140</v>
      </c>
      <c r="F208" s="261">
        <v>157</v>
      </c>
      <c r="G208" s="261">
        <v>163</v>
      </c>
      <c r="H208" s="261">
        <v>166</v>
      </c>
      <c r="I208" s="262">
        <v>149</v>
      </c>
      <c r="J208" s="261">
        <f t="shared" si="9"/>
        <v>775</v>
      </c>
      <c r="K208" s="263">
        <f t="shared" si="10"/>
        <v>155</v>
      </c>
      <c r="L208" s="264">
        <f t="shared" si="11"/>
        <v>6.4285714285714279E-2</v>
      </c>
      <c r="M208" s="260"/>
    </row>
    <row r="209" spans="1:13" x14ac:dyDescent="0.35">
      <c r="A209" s="259" t="s">
        <v>455</v>
      </c>
      <c r="B209" s="258" t="s">
        <v>466</v>
      </c>
      <c r="C209" s="196" t="s">
        <v>803</v>
      </c>
      <c r="D209" s="260" t="s">
        <v>690</v>
      </c>
      <c r="E209" s="261">
        <v>1</v>
      </c>
      <c r="F209" s="261">
        <v>3</v>
      </c>
      <c r="G209" s="261">
        <v>5</v>
      </c>
      <c r="H209" s="261">
        <v>4</v>
      </c>
      <c r="I209" s="262">
        <v>5</v>
      </c>
      <c r="J209" s="261">
        <f t="shared" si="9"/>
        <v>18</v>
      </c>
      <c r="K209" s="263">
        <f t="shared" si="10"/>
        <v>3.6</v>
      </c>
      <c r="L209" s="264">
        <f t="shared" si="11"/>
        <v>4</v>
      </c>
      <c r="M209" s="260"/>
    </row>
    <row r="210" spans="1:13" x14ac:dyDescent="0.35">
      <c r="A210" s="259" t="s">
        <v>455</v>
      </c>
      <c r="B210" s="258" t="s">
        <v>466</v>
      </c>
      <c r="C210" s="196" t="s">
        <v>484</v>
      </c>
      <c r="D210" s="260" t="s">
        <v>1000</v>
      </c>
      <c r="E210" s="261">
        <v>232</v>
      </c>
      <c r="F210" s="261">
        <v>221</v>
      </c>
      <c r="G210" s="261">
        <v>190</v>
      </c>
      <c r="H210" s="261">
        <v>184</v>
      </c>
      <c r="I210" s="262">
        <v>193</v>
      </c>
      <c r="J210" s="261">
        <f t="shared" si="9"/>
        <v>1020</v>
      </c>
      <c r="K210" s="263">
        <f t="shared" si="10"/>
        <v>204</v>
      </c>
      <c r="L210" s="264">
        <f t="shared" si="11"/>
        <v>-0.16810344827586207</v>
      </c>
      <c r="M210" s="260"/>
    </row>
    <row r="211" spans="1:13" x14ac:dyDescent="0.35">
      <c r="A211" s="259" t="s">
        <v>455</v>
      </c>
      <c r="B211" s="258" t="s">
        <v>466</v>
      </c>
      <c r="C211" s="196" t="s">
        <v>705</v>
      </c>
      <c r="D211" s="260" t="s">
        <v>706</v>
      </c>
      <c r="E211" s="261">
        <v>27</v>
      </c>
      <c r="F211" s="261">
        <v>30</v>
      </c>
      <c r="G211" s="261">
        <v>37</v>
      </c>
      <c r="H211" s="261">
        <v>42</v>
      </c>
      <c r="I211" s="262">
        <v>48</v>
      </c>
      <c r="J211" s="261">
        <f t="shared" si="9"/>
        <v>184</v>
      </c>
      <c r="K211" s="263">
        <f t="shared" si="10"/>
        <v>36.799999999999997</v>
      </c>
      <c r="L211" s="264">
        <f t="shared" si="11"/>
        <v>0.77777777777777779</v>
      </c>
      <c r="M211" s="260"/>
    </row>
    <row r="212" spans="1:13" x14ac:dyDescent="0.35">
      <c r="A212" s="259" t="s">
        <v>428</v>
      </c>
      <c r="B212" s="258" t="s">
        <v>429</v>
      </c>
      <c r="C212" s="196" t="s">
        <v>1031</v>
      </c>
      <c r="D212" s="260" t="s">
        <v>1032</v>
      </c>
      <c r="E212" s="261">
        <v>9</v>
      </c>
      <c r="F212" s="261">
        <v>7</v>
      </c>
      <c r="G212" s="261">
        <v>4</v>
      </c>
      <c r="H212" s="261">
        <v>9</v>
      </c>
      <c r="I212" s="262">
        <v>5</v>
      </c>
      <c r="J212" s="261">
        <f t="shared" si="9"/>
        <v>34</v>
      </c>
      <c r="K212" s="263">
        <f t="shared" si="10"/>
        <v>6.8</v>
      </c>
      <c r="L212" s="264">
        <f t="shared" si="11"/>
        <v>-0.44444444444444442</v>
      </c>
      <c r="M212" s="260"/>
    </row>
    <row r="213" spans="1:13" x14ac:dyDescent="0.35">
      <c r="A213" s="259" t="s">
        <v>428</v>
      </c>
      <c r="B213" s="258" t="s">
        <v>429</v>
      </c>
      <c r="C213" s="196" t="s">
        <v>449</v>
      </c>
      <c r="D213" s="260" t="s">
        <v>1029</v>
      </c>
      <c r="E213" s="261">
        <v>34</v>
      </c>
      <c r="F213" s="261">
        <v>46</v>
      </c>
      <c r="G213" s="261">
        <v>55</v>
      </c>
      <c r="H213" s="261">
        <v>48</v>
      </c>
      <c r="I213" s="262">
        <v>59</v>
      </c>
      <c r="J213" s="261">
        <f t="shared" si="9"/>
        <v>242</v>
      </c>
      <c r="K213" s="263">
        <f t="shared" si="10"/>
        <v>48.4</v>
      </c>
      <c r="L213" s="264">
        <f t="shared" si="11"/>
        <v>0.73529411764705888</v>
      </c>
      <c r="M213" s="260"/>
    </row>
    <row r="214" spans="1:13" x14ac:dyDescent="0.35">
      <c r="A214" s="259" t="s">
        <v>428</v>
      </c>
      <c r="B214" s="258" t="s">
        <v>429</v>
      </c>
      <c r="C214" s="196" t="s">
        <v>669</v>
      </c>
      <c r="D214" s="260" t="s">
        <v>1030</v>
      </c>
      <c r="E214" s="261">
        <v>10</v>
      </c>
      <c r="F214" s="261">
        <v>11</v>
      </c>
      <c r="G214" s="261">
        <v>19</v>
      </c>
      <c r="H214" s="261">
        <v>20</v>
      </c>
      <c r="I214" s="262">
        <v>23</v>
      </c>
      <c r="J214" s="261">
        <f t="shared" si="9"/>
        <v>83</v>
      </c>
      <c r="K214" s="263">
        <f t="shared" si="10"/>
        <v>16.600000000000001</v>
      </c>
      <c r="L214" s="264">
        <f t="shared" si="11"/>
        <v>1.3</v>
      </c>
      <c r="M214" s="260"/>
    </row>
    <row r="215" spans="1:13" x14ac:dyDescent="0.35">
      <c r="A215" s="259" t="s">
        <v>428</v>
      </c>
      <c r="B215" s="258" t="s">
        <v>429</v>
      </c>
      <c r="C215" s="196" t="s">
        <v>662</v>
      </c>
      <c r="D215" s="260" t="s">
        <v>831</v>
      </c>
      <c r="E215" s="261">
        <v>237</v>
      </c>
      <c r="F215" s="261">
        <v>245</v>
      </c>
      <c r="G215" s="261">
        <v>230</v>
      </c>
      <c r="H215" s="261">
        <v>217</v>
      </c>
      <c r="I215" s="262">
        <v>183</v>
      </c>
      <c r="J215" s="261">
        <f t="shared" si="9"/>
        <v>1112</v>
      </c>
      <c r="K215" s="263">
        <f t="shared" si="10"/>
        <v>222.4</v>
      </c>
      <c r="L215" s="264">
        <f t="shared" si="11"/>
        <v>-0.22784810126582278</v>
      </c>
      <c r="M215" s="260"/>
    </row>
    <row r="216" spans="1:13" x14ac:dyDescent="0.35">
      <c r="A216" s="259" t="s">
        <v>428</v>
      </c>
      <c r="B216" s="258" t="s">
        <v>429</v>
      </c>
      <c r="C216" s="196" t="s">
        <v>849</v>
      </c>
      <c r="D216" s="260" t="s">
        <v>665</v>
      </c>
      <c r="E216" s="261">
        <v>10</v>
      </c>
      <c r="F216" s="261">
        <v>7</v>
      </c>
      <c r="G216" s="261">
        <v>5</v>
      </c>
      <c r="H216" s="261">
        <v>1</v>
      </c>
      <c r="I216" s="262">
        <v>1</v>
      </c>
      <c r="J216" s="261">
        <f t="shared" si="9"/>
        <v>24</v>
      </c>
      <c r="K216" s="263">
        <f t="shared" si="10"/>
        <v>4.8</v>
      </c>
      <c r="L216" s="264">
        <f t="shared" si="11"/>
        <v>-0.9</v>
      </c>
      <c r="M216" s="260"/>
    </row>
    <row r="217" spans="1:13" x14ac:dyDescent="0.35">
      <c r="A217" s="259" t="s">
        <v>428</v>
      </c>
      <c r="B217" s="258" t="s">
        <v>429</v>
      </c>
      <c r="C217" s="196" t="s">
        <v>439</v>
      </c>
      <c r="D217" s="260" t="s">
        <v>841</v>
      </c>
      <c r="E217" s="261">
        <v>17</v>
      </c>
      <c r="F217" s="261">
        <v>16</v>
      </c>
      <c r="G217" s="261">
        <v>19</v>
      </c>
      <c r="H217" s="261">
        <v>16</v>
      </c>
      <c r="I217" s="262">
        <v>21</v>
      </c>
      <c r="J217" s="261">
        <f t="shared" si="9"/>
        <v>89</v>
      </c>
      <c r="K217" s="263">
        <f t="shared" si="10"/>
        <v>17.8</v>
      </c>
      <c r="L217" s="264">
        <f t="shared" si="11"/>
        <v>0.23529411764705882</v>
      </c>
      <c r="M217" s="260"/>
    </row>
    <row r="218" spans="1:13" x14ac:dyDescent="0.35">
      <c r="A218" s="259" t="s">
        <v>428</v>
      </c>
      <c r="B218" s="258" t="s">
        <v>429</v>
      </c>
      <c r="C218" s="196" t="s">
        <v>440</v>
      </c>
      <c r="D218" s="260" t="s">
        <v>840</v>
      </c>
      <c r="E218" s="261">
        <v>31</v>
      </c>
      <c r="F218" s="261">
        <v>33</v>
      </c>
      <c r="G218" s="261">
        <v>28</v>
      </c>
      <c r="H218" s="261">
        <v>40</v>
      </c>
      <c r="I218" s="262">
        <v>35</v>
      </c>
      <c r="J218" s="261">
        <f t="shared" si="9"/>
        <v>167</v>
      </c>
      <c r="K218" s="263">
        <f t="shared" si="10"/>
        <v>33.4</v>
      </c>
      <c r="L218" s="264">
        <f t="shared" si="11"/>
        <v>0.12903225806451613</v>
      </c>
      <c r="M218" s="260"/>
    </row>
    <row r="219" spans="1:13" x14ac:dyDescent="0.35">
      <c r="A219" s="259" t="s">
        <v>428</v>
      </c>
      <c r="B219" s="258" t="s">
        <v>429</v>
      </c>
      <c r="C219" s="196" t="s">
        <v>442</v>
      </c>
      <c r="D219" s="260" t="s">
        <v>846</v>
      </c>
      <c r="E219" s="261">
        <v>40</v>
      </c>
      <c r="F219" s="261">
        <v>40</v>
      </c>
      <c r="G219" s="261">
        <v>43</v>
      </c>
      <c r="H219" s="261">
        <v>49</v>
      </c>
      <c r="I219" s="262">
        <v>45</v>
      </c>
      <c r="J219" s="261">
        <f t="shared" si="9"/>
        <v>217</v>
      </c>
      <c r="K219" s="263">
        <f t="shared" si="10"/>
        <v>43.4</v>
      </c>
      <c r="L219" s="264">
        <f t="shared" si="11"/>
        <v>0.125</v>
      </c>
      <c r="M219" s="260"/>
    </row>
    <row r="220" spans="1:13" x14ac:dyDescent="0.35">
      <c r="A220" s="259" t="s">
        <v>381</v>
      </c>
      <c r="B220" s="258" t="s">
        <v>1296</v>
      </c>
      <c r="C220" s="196" t="s">
        <v>633</v>
      </c>
      <c r="D220" s="260" t="s">
        <v>634</v>
      </c>
      <c r="E220" s="261">
        <v>42</v>
      </c>
      <c r="F220" s="261">
        <v>29</v>
      </c>
      <c r="G220" s="261">
        <v>19</v>
      </c>
      <c r="H220" s="261">
        <v>8</v>
      </c>
      <c r="I220" s="262">
        <v>4</v>
      </c>
      <c r="J220" s="261">
        <f t="shared" si="9"/>
        <v>102</v>
      </c>
      <c r="K220" s="263">
        <f t="shared" si="10"/>
        <v>20.399999999999999</v>
      </c>
      <c r="L220" s="264">
        <f t="shared" si="11"/>
        <v>-0.90476190476190477</v>
      </c>
      <c r="M220" s="260"/>
    </row>
    <row r="221" spans="1:13" x14ac:dyDescent="0.35">
      <c r="A221" s="259" t="s">
        <v>455</v>
      </c>
      <c r="B221" s="258" t="s">
        <v>466</v>
      </c>
      <c r="C221" s="196" t="s">
        <v>839</v>
      </c>
      <c r="D221" s="260" t="s">
        <v>247</v>
      </c>
      <c r="E221" s="261">
        <v>0</v>
      </c>
      <c r="F221" s="261">
        <v>2</v>
      </c>
      <c r="G221" s="261">
        <v>16</v>
      </c>
      <c r="H221" s="261">
        <v>19</v>
      </c>
      <c r="I221" s="262">
        <v>19</v>
      </c>
      <c r="J221" s="261">
        <f t="shared" si="9"/>
        <v>56</v>
      </c>
      <c r="K221" s="263">
        <f t="shared" si="10"/>
        <v>11.2</v>
      </c>
      <c r="L221" s="264"/>
      <c r="M221" s="260"/>
    </row>
    <row r="222" spans="1:13" x14ac:dyDescent="0.35">
      <c r="A222" s="259" t="s">
        <v>381</v>
      </c>
      <c r="B222" s="258" t="s">
        <v>1296</v>
      </c>
      <c r="C222" s="196" t="s">
        <v>635</v>
      </c>
      <c r="D222" s="260" t="s">
        <v>632</v>
      </c>
      <c r="E222" s="261">
        <v>99</v>
      </c>
      <c r="F222" s="261">
        <v>76</v>
      </c>
      <c r="G222" s="261">
        <v>36</v>
      </c>
      <c r="H222" s="261">
        <v>17</v>
      </c>
      <c r="I222" s="262">
        <v>13</v>
      </c>
      <c r="J222" s="261">
        <f t="shared" si="9"/>
        <v>241</v>
      </c>
      <c r="K222" s="263">
        <f t="shared" si="10"/>
        <v>48.2</v>
      </c>
      <c r="L222" s="264">
        <f t="shared" si="11"/>
        <v>-0.86868686868686873</v>
      </c>
      <c r="M222" s="260"/>
    </row>
    <row r="223" spans="1:13" x14ac:dyDescent="0.35">
      <c r="A223" s="259" t="s">
        <v>455</v>
      </c>
      <c r="B223" s="258" t="s">
        <v>466</v>
      </c>
      <c r="C223" s="196" t="s">
        <v>631</v>
      </c>
      <c r="D223" s="260" t="s">
        <v>248</v>
      </c>
      <c r="E223" s="261">
        <v>0</v>
      </c>
      <c r="F223" s="261">
        <v>10</v>
      </c>
      <c r="G223" s="261">
        <v>45</v>
      </c>
      <c r="H223" s="261">
        <v>62</v>
      </c>
      <c r="I223" s="262">
        <v>65</v>
      </c>
      <c r="J223" s="261">
        <f t="shared" si="9"/>
        <v>182</v>
      </c>
      <c r="K223" s="263">
        <f t="shared" si="10"/>
        <v>36.4</v>
      </c>
      <c r="L223" s="264"/>
      <c r="M223" s="260"/>
    </row>
    <row r="224" spans="1:13" x14ac:dyDescent="0.35">
      <c r="A224" s="259" t="s">
        <v>455</v>
      </c>
      <c r="B224" s="258" t="s">
        <v>498</v>
      </c>
      <c r="C224" s="196" t="s">
        <v>879</v>
      </c>
      <c r="D224" s="260" t="s">
        <v>727</v>
      </c>
      <c r="E224" s="261">
        <v>13</v>
      </c>
      <c r="F224" s="261">
        <v>13</v>
      </c>
      <c r="G224" s="261">
        <v>9</v>
      </c>
      <c r="H224" s="261">
        <v>7</v>
      </c>
      <c r="I224" s="262">
        <v>6</v>
      </c>
      <c r="J224" s="261">
        <f t="shared" si="9"/>
        <v>48</v>
      </c>
      <c r="K224" s="263">
        <f t="shared" si="10"/>
        <v>9.6</v>
      </c>
      <c r="L224" s="264">
        <f t="shared" si="11"/>
        <v>-0.53846153846153844</v>
      </c>
      <c r="M224" s="260"/>
    </row>
    <row r="225" spans="1:13" x14ac:dyDescent="0.35">
      <c r="A225" s="259" t="s">
        <v>455</v>
      </c>
      <c r="B225" s="258" t="s">
        <v>498</v>
      </c>
      <c r="C225" s="196" t="s">
        <v>512</v>
      </c>
      <c r="D225" s="260" t="s">
        <v>871</v>
      </c>
      <c r="E225" s="261">
        <v>140</v>
      </c>
      <c r="F225" s="261">
        <v>136</v>
      </c>
      <c r="G225" s="261">
        <v>133</v>
      </c>
      <c r="H225" s="261">
        <v>103</v>
      </c>
      <c r="I225" s="262">
        <v>65</v>
      </c>
      <c r="J225" s="261">
        <f t="shared" si="9"/>
        <v>577</v>
      </c>
      <c r="K225" s="263">
        <f t="shared" si="10"/>
        <v>115.4</v>
      </c>
      <c r="L225" s="264">
        <f t="shared" si="11"/>
        <v>-0.5357142857142857</v>
      </c>
      <c r="M225" s="260"/>
    </row>
    <row r="226" spans="1:13" x14ac:dyDescent="0.35">
      <c r="A226" s="259" t="s">
        <v>455</v>
      </c>
      <c r="B226" s="258" t="s">
        <v>498</v>
      </c>
      <c r="C226" s="196" t="s">
        <v>510</v>
      </c>
      <c r="D226" s="260" t="s">
        <v>905</v>
      </c>
      <c r="E226" s="261">
        <v>40</v>
      </c>
      <c r="F226" s="261">
        <v>33</v>
      </c>
      <c r="G226" s="261">
        <v>38</v>
      </c>
      <c r="H226" s="261">
        <v>34</v>
      </c>
      <c r="I226" s="262">
        <v>16</v>
      </c>
      <c r="J226" s="261">
        <f t="shared" si="9"/>
        <v>161</v>
      </c>
      <c r="K226" s="263">
        <f t="shared" si="10"/>
        <v>32.200000000000003</v>
      </c>
      <c r="L226" s="264">
        <f t="shared" si="11"/>
        <v>-0.6</v>
      </c>
      <c r="M226" s="260"/>
    </row>
    <row r="227" spans="1:13" x14ac:dyDescent="0.35">
      <c r="A227" s="259" t="s">
        <v>536</v>
      </c>
      <c r="B227" s="258" t="s">
        <v>544</v>
      </c>
      <c r="C227" s="196" t="s">
        <v>1075</v>
      </c>
      <c r="D227" s="260" t="s">
        <v>1076</v>
      </c>
      <c r="E227" s="261">
        <v>2</v>
      </c>
      <c r="F227" s="261">
        <v>1</v>
      </c>
      <c r="G227" s="261">
        <v>0</v>
      </c>
      <c r="H227" s="261">
        <v>0</v>
      </c>
      <c r="I227" s="262">
        <v>0</v>
      </c>
      <c r="J227" s="261">
        <f t="shared" si="9"/>
        <v>3</v>
      </c>
      <c r="K227" s="263">
        <f t="shared" si="10"/>
        <v>0.6</v>
      </c>
      <c r="L227" s="264">
        <f t="shared" si="11"/>
        <v>-1</v>
      </c>
      <c r="M227" s="260"/>
    </row>
    <row r="228" spans="1:13" x14ac:dyDescent="0.35">
      <c r="A228" s="259" t="s">
        <v>455</v>
      </c>
      <c r="B228" s="258" t="s">
        <v>456</v>
      </c>
      <c r="C228" s="196" t="s">
        <v>673</v>
      </c>
      <c r="D228" s="260" t="s">
        <v>674</v>
      </c>
      <c r="E228" s="261">
        <v>836</v>
      </c>
      <c r="F228" s="261">
        <v>762</v>
      </c>
      <c r="G228" s="261">
        <v>703</v>
      </c>
      <c r="H228" s="261">
        <v>543</v>
      </c>
      <c r="I228" s="262">
        <v>496</v>
      </c>
      <c r="J228" s="261">
        <f t="shared" si="9"/>
        <v>3340</v>
      </c>
      <c r="K228" s="263">
        <f t="shared" si="10"/>
        <v>668</v>
      </c>
      <c r="L228" s="264">
        <f t="shared" si="11"/>
        <v>-0.40669856459330145</v>
      </c>
      <c r="M228" s="260"/>
    </row>
    <row r="229" spans="1:13" x14ac:dyDescent="0.35">
      <c r="A229" s="259" t="s">
        <v>455</v>
      </c>
      <c r="B229" s="258" t="s">
        <v>456</v>
      </c>
      <c r="C229" s="196" t="s">
        <v>675</v>
      </c>
      <c r="D229" s="260" t="s">
        <v>676</v>
      </c>
      <c r="E229" s="261">
        <v>145</v>
      </c>
      <c r="F229" s="261">
        <v>141</v>
      </c>
      <c r="G229" s="261">
        <v>117</v>
      </c>
      <c r="H229" s="261">
        <v>103</v>
      </c>
      <c r="I229" s="262">
        <v>96</v>
      </c>
      <c r="J229" s="261">
        <f t="shared" si="9"/>
        <v>602</v>
      </c>
      <c r="K229" s="263">
        <f t="shared" si="10"/>
        <v>120.4</v>
      </c>
      <c r="L229" s="264">
        <f t="shared" si="11"/>
        <v>-0.33793103448275863</v>
      </c>
      <c r="M229" s="260"/>
    </row>
    <row r="230" spans="1:13" x14ac:dyDescent="0.35">
      <c r="A230" s="259" t="s">
        <v>455</v>
      </c>
      <c r="B230" s="258" t="s">
        <v>498</v>
      </c>
      <c r="C230" s="196" t="s">
        <v>874</v>
      </c>
      <c r="D230" s="260" t="s">
        <v>875</v>
      </c>
      <c r="E230" s="261">
        <v>1</v>
      </c>
      <c r="F230" s="261">
        <v>0</v>
      </c>
      <c r="G230" s="261">
        <v>0</v>
      </c>
      <c r="H230" s="261">
        <v>0</v>
      </c>
      <c r="I230" s="262">
        <v>0</v>
      </c>
      <c r="J230" s="261">
        <f t="shared" si="9"/>
        <v>1</v>
      </c>
      <c r="K230" s="263">
        <f t="shared" si="10"/>
        <v>0.2</v>
      </c>
      <c r="L230" s="264">
        <f t="shared" si="11"/>
        <v>-1</v>
      </c>
      <c r="M230" s="260"/>
    </row>
    <row r="231" spans="1:13" x14ac:dyDescent="0.35">
      <c r="A231" s="259" t="s">
        <v>428</v>
      </c>
      <c r="B231" s="258" t="s">
        <v>429</v>
      </c>
      <c r="C231" s="196" t="s">
        <v>939</v>
      </c>
      <c r="D231" s="260" t="s">
        <v>938</v>
      </c>
      <c r="E231" s="261">
        <v>0</v>
      </c>
      <c r="F231" s="261">
        <v>0</v>
      </c>
      <c r="G231" s="261">
        <v>1</v>
      </c>
      <c r="H231" s="261">
        <v>0</v>
      </c>
      <c r="I231" s="262">
        <v>1</v>
      </c>
      <c r="J231" s="261">
        <f t="shared" si="9"/>
        <v>2</v>
      </c>
      <c r="K231" s="263">
        <f t="shared" si="10"/>
        <v>0.4</v>
      </c>
      <c r="L231" s="264"/>
      <c r="M231" s="260"/>
    </row>
    <row r="232" spans="1:13" x14ac:dyDescent="0.35">
      <c r="A232" s="259" t="s">
        <v>381</v>
      </c>
      <c r="B232" s="258" t="s">
        <v>382</v>
      </c>
      <c r="C232" s="196" t="s">
        <v>960</v>
      </c>
      <c r="D232" s="260" t="s">
        <v>961</v>
      </c>
      <c r="E232" s="261">
        <v>2</v>
      </c>
      <c r="F232" s="261">
        <v>2</v>
      </c>
      <c r="G232" s="261">
        <v>2</v>
      </c>
      <c r="H232" s="261">
        <v>1</v>
      </c>
      <c r="I232" s="262">
        <v>0</v>
      </c>
      <c r="J232" s="261">
        <f t="shared" si="9"/>
        <v>7</v>
      </c>
      <c r="K232" s="263">
        <f t="shared" si="10"/>
        <v>1.4</v>
      </c>
      <c r="L232" s="264">
        <f t="shared" si="11"/>
        <v>-1</v>
      </c>
      <c r="M232" s="260"/>
    </row>
    <row r="233" spans="1:13" x14ac:dyDescent="0.35">
      <c r="A233" s="259" t="s">
        <v>536</v>
      </c>
      <c r="B233" s="258" t="s">
        <v>544</v>
      </c>
      <c r="C233" s="196" t="s">
        <v>962</v>
      </c>
      <c r="D233" s="260" t="s">
        <v>963</v>
      </c>
      <c r="E233" s="261">
        <v>2</v>
      </c>
      <c r="F233" s="261">
        <v>1</v>
      </c>
      <c r="G233" s="261">
        <v>2</v>
      </c>
      <c r="H233" s="261">
        <v>3</v>
      </c>
      <c r="I233" s="262">
        <v>1</v>
      </c>
      <c r="J233" s="261">
        <f t="shared" si="9"/>
        <v>9</v>
      </c>
      <c r="K233" s="263">
        <f t="shared" si="10"/>
        <v>1.8</v>
      </c>
      <c r="L233" s="264">
        <f t="shared" si="11"/>
        <v>-0.5</v>
      </c>
      <c r="M233" s="260"/>
    </row>
    <row r="234" spans="1:13" x14ac:dyDescent="0.35">
      <c r="A234" s="259" t="s">
        <v>428</v>
      </c>
      <c r="B234" s="258" t="s">
        <v>429</v>
      </c>
      <c r="C234" s="196" t="s">
        <v>663</v>
      </c>
      <c r="D234" s="260" t="s">
        <v>1043</v>
      </c>
      <c r="E234" s="261">
        <v>48</v>
      </c>
      <c r="F234" s="261">
        <v>51</v>
      </c>
      <c r="G234" s="261">
        <v>52</v>
      </c>
      <c r="H234" s="261">
        <v>45</v>
      </c>
      <c r="I234" s="262">
        <v>32</v>
      </c>
      <c r="J234" s="261">
        <f t="shared" si="9"/>
        <v>228</v>
      </c>
      <c r="K234" s="263">
        <f t="shared" si="10"/>
        <v>45.6</v>
      </c>
      <c r="L234" s="264">
        <f t="shared" si="11"/>
        <v>-0.33333333333333331</v>
      </c>
      <c r="M234" s="260"/>
    </row>
    <row r="235" spans="1:13" x14ac:dyDescent="0.35">
      <c r="A235" s="259" t="s">
        <v>455</v>
      </c>
      <c r="B235" s="258" t="s">
        <v>498</v>
      </c>
      <c r="C235" s="196" t="s">
        <v>1053</v>
      </c>
      <c r="D235" s="260" t="s">
        <v>1054</v>
      </c>
      <c r="E235" s="261">
        <v>6</v>
      </c>
      <c r="F235" s="261">
        <v>2</v>
      </c>
      <c r="G235" s="261">
        <v>2</v>
      </c>
      <c r="H235" s="261">
        <v>0</v>
      </c>
      <c r="I235" s="262">
        <v>0</v>
      </c>
      <c r="J235" s="261">
        <f t="shared" si="9"/>
        <v>10</v>
      </c>
      <c r="K235" s="263">
        <f t="shared" si="10"/>
        <v>2</v>
      </c>
      <c r="L235" s="264">
        <f t="shared" si="11"/>
        <v>-1</v>
      </c>
      <c r="M235" s="260"/>
    </row>
    <row r="236" spans="1:13" x14ac:dyDescent="0.35">
      <c r="A236" s="259" t="s">
        <v>455</v>
      </c>
      <c r="B236" s="258" t="s">
        <v>498</v>
      </c>
      <c r="C236" s="196" t="s">
        <v>1059</v>
      </c>
      <c r="D236" s="260" t="s">
        <v>1058</v>
      </c>
      <c r="E236" s="261">
        <v>1</v>
      </c>
      <c r="F236" s="261">
        <v>0</v>
      </c>
      <c r="G236" s="261">
        <v>0</v>
      </c>
      <c r="H236" s="261">
        <v>0</v>
      </c>
      <c r="I236" s="262">
        <v>0</v>
      </c>
      <c r="J236" s="261">
        <f t="shared" si="9"/>
        <v>1</v>
      </c>
      <c r="K236" s="263">
        <f t="shared" si="10"/>
        <v>0.2</v>
      </c>
      <c r="L236" s="264">
        <f t="shared" si="11"/>
        <v>-1</v>
      </c>
      <c r="M236" s="260"/>
    </row>
    <row r="237" spans="1:13" x14ac:dyDescent="0.35">
      <c r="A237" s="259" t="s">
        <v>536</v>
      </c>
      <c r="B237" s="258" t="s">
        <v>544</v>
      </c>
      <c r="C237" s="196" t="s">
        <v>1062</v>
      </c>
      <c r="D237" s="260" t="s">
        <v>1063</v>
      </c>
      <c r="E237" s="261">
        <v>1</v>
      </c>
      <c r="F237" s="261">
        <v>0</v>
      </c>
      <c r="G237" s="261">
        <v>0</v>
      </c>
      <c r="H237" s="261">
        <v>0</v>
      </c>
      <c r="I237" s="262">
        <v>0</v>
      </c>
      <c r="J237" s="261">
        <f t="shared" si="9"/>
        <v>1</v>
      </c>
      <c r="K237" s="263">
        <f t="shared" si="10"/>
        <v>0.2</v>
      </c>
      <c r="L237" s="264">
        <f t="shared" si="11"/>
        <v>-1</v>
      </c>
      <c r="M237" s="260" t="s">
        <v>1118</v>
      </c>
    </row>
    <row r="238" spans="1:13" x14ac:dyDescent="0.35">
      <c r="A238" s="259" t="s">
        <v>536</v>
      </c>
      <c r="B238" s="258" t="s">
        <v>537</v>
      </c>
      <c r="C238" s="196" t="s">
        <v>748</v>
      </c>
      <c r="D238" s="260" t="s">
        <v>749</v>
      </c>
      <c r="E238" s="261">
        <v>147</v>
      </c>
      <c r="F238" s="261">
        <v>170</v>
      </c>
      <c r="G238" s="261">
        <v>159</v>
      </c>
      <c r="H238" s="261">
        <v>145</v>
      </c>
      <c r="I238" s="262">
        <v>137</v>
      </c>
      <c r="J238" s="261">
        <f t="shared" si="9"/>
        <v>758</v>
      </c>
      <c r="K238" s="263">
        <f t="shared" si="10"/>
        <v>151.6</v>
      </c>
      <c r="L238" s="264">
        <f t="shared" si="11"/>
        <v>-6.8027210884353748E-2</v>
      </c>
      <c r="M238" s="260"/>
    </row>
    <row r="239" spans="1:13" x14ac:dyDescent="0.35">
      <c r="A239" s="259" t="s">
        <v>381</v>
      </c>
      <c r="B239" s="258" t="s">
        <v>382</v>
      </c>
      <c r="C239" s="196" t="s">
        <v>916</v>
      </c>
      <c r="D239" s="260" t="s">
        <v>619</v>
      </c>
      <c r="E239" s="261">
        <v>0</v>
      </c>
      <c r="F239" s="261">
        <v>0</v>
      </c>
      <c r="G239" s="261">
        <v>1</v>
      </c>
      <c r="H239" s="261">
        <v>0</v>
      </c>
      <c r="I239" s="262">
        <v>0</v>
      </c>
      <c r="J239" s="261">
        <f t="shared" si="9"/>
        <v>1</v>
      </c>
      <c r="K239" s="263">
        <f t="shared" si="10"/>
        <v>0.2</v>
      </c>
      <c r="L239" s="264"/>
      <c r="M239" s="260"/>
    </row>
    <row r="240" spans="1:13" x14ac:dyDescent="0.35">
      <c r="A240" s="259" t="s">
        <v>381</v>
      </c>
      <c r="B240" s="258" t="s">
        <v>382</v>
      </c>
      <c r="C240" s="196" t="s">
        <v>389</v>
      </c>
      <c r="D240" s="260" t="s">
        <v>911</v>
      </c>
      <c r="E240" s="261">
        <v>44</v>
      </c>
      <c r="F240" s="261">
        <v>45</v>
      </c>
      <c r="G240" s="261">
        <v>49</v>
      </c>
      <c r="H240" s="261">
        <v>44</v>
      </c>
      <c r="I240" s="262">
        <v>40</v>
      </c>
      <c r="J240" s="261">
        <f t="shared" si="9"/>
        <v>222</v>
      </c>
      <c r="K240" s="263">
        <f t="shared" si="10"/>
        <v>44.4</v>
      </c>
      <c r="L240" s="264">
        <f t="shared" si="11"/>
        <v>-9.0909090909090912E-2</v>
      </c>
      <c r="M240" s="260"/>
    </row>
    <row r="241" spans="1:13" x14ac:dyDescent="0.35">
      <c r="A241" s="259" t="s">
        <v>381</v>
      </c>
      <c r="B241" s="258" t="s">
        <v>382</v>
      </c>
      <c r="C241" s="196" t="s">
        <v>620</v>
      </c>
      <c r="D241" s="260" t="s">
        <v>910</v>
      </c>
      <c r="E241" s="261">
        <v>15</v>
      </c>
      <c r="F241" s="261">
        <v>17</v>
      </c>
      <c r="G241" s="261">
        <v>17</v>
      </c>
      <c r="H241" s="261">
        <v>13</v>
      </c>
      <c r="I241" s="262">
        <v>15</v>
      </c>
      <c r="J241" s="261">
        <f t="shared" si="9"/>
        <v>77</v>
      </c>
      <c r="K241" s="263">
        <f t="shared" si="10"/>
        <v>15.4</v>
      </c>
      <c r="L241" s="264">
        <f t="shared" si="11"/>
        <v>0</v>
      </c>
      <c r="M241" s="260"/>
    </row>
    <row r="242" spans="1:13" x14ac:dyDescent="0.35">
      <c r="A242" s="259" t="s">
        <v>381</v>
      </c>
      <c r="B242" s="258" t="s">
        <v>382</v>
      </c>
      <c r="C242" s="196" t="s">
        <v>391</v>
      </c>
      <c r="D242" s="260" t="s">
        <v>913</v>
      </c>
      <c r="E242" s="261">
        <v>17</v>
      </c>
      <c r="F242" s="261">
        <v>18</v>
      </c>
      <c r="G242" s="261">
        <v>12</v>
      </c>
      <c r="H242" s="261">
        <v>10</v>
      </c>
      <c r="I242" s="262">
        <v>16</v>
      </c>
      <c r="J242" s="261">
        <f t="shared" si="9"/>
        <v>73</v>
      </c>
      <c r="K242" s="263">
        <f t="shared" si="10"/>
        <v>14.6</v>
      </c>
      <c r="L242" s="264">
        <f t="shared" si="11"/>
        <v>-5.8823529411764705E-2</v>
      </c>
      <c r="M242" s="260"/>
    </row>
    <row r="243" spans="1:13" x14ac:dyDescent="0.35">
      <c r="A243" s="259" t="s">
        <v>381</v>
      </c>
      <c r="B243" s="258" t="s">
        <v>382</v>
      </c>
      <c r="C243" s="196" t="s">
        <v>580</v>
      </c>
      <c r="D243" s="260" t="s">
        <v>581</v>
      </c>
      <c r="E243" s="261">
        <v>167</v>
      </c>
      <c r="F243" s="261">
        <v>135</v>
      </c>
      <c r="G243" s="261">
        <v>101</v>
      </c>
      <c r="H243" s="261">
        <v>87</v>
      </c>
      <c r="I243" s="262">
        <v>52</v>
      </c>
      <c r="J243" s="261">
        <f t="shared" si="9"/>
        <v>542</v>
      </c>
      <c r="K243" s="263">
        <f t="shared" si="10"/>
        <v>108.4</v>
      </c>
      <c r="L243" s="264">
        <f t="shared" si="11"/>
        <v>-0.68862275449101795</v>
      </c>
      <c r="M243" s="260"/>
    </row>
    <row r="244" spans="1:13" x14ac:dyDescent="0.35">
      <c r="A244" s="259" t="s">
        <v>381</v>
      </c>
      <c r="B244" s="258" t="s">
        <v>382</v>
      </c>
      <c r="C244" s="196" t="s">
        <v>582</v>
      </c>
      <c r="D244" s="260" t="s">
        <v>1131</v>
      </c>
      <c r="E244" s="261">
        <v>68</v>
      </c>
      <c r="F244" s="261">
        <v>64</v>
      </c>
      <c r="G244" s="261">
        <v>65</v>
      </c>
      <c r="H244" s="261">
        <v>57</v>
      </c>
      <c r="I244" s="262">
        <v>60</v>
      </c>
      <c r="J244" s="261">
        <f t="shared" si="9"/>
        <v>314</v>
      </c>
      <c r="K244" s="263">
        <f t="shared" si="10"/>
        <v>62.8</v>
      </c>
      <c r="L244" s="264">
        <f t="shared" si="11"/>
        <v>-0.11764705882352941</v>
      </c>
      <c r="M244" s="260"/>
    </row>
    <row r="245" spans="1:13" x14ac:dyDescent="0.35">
      <c r="A245" s="259" t="s">
        <v>455</v>
      </c>
      <c r="B245" s="258" t="s">
        <v>498</v>
      </c>
      <c r="C245" s="196" t="s">
        <v>725</v>
      </c>
      <c r="D245" s="260" t="s">
        <v>726</v>
      </c>
      <c r="E245" s="261">
        <v>151</v>
      </c>
      <c r="F245" s="261">
        <v>140</v>
      </c>
      <c r="G245" s="261">
        <v>144</v>
      </c>
      <c r="H245" s="261">
        <v>115</v>
      </c>
      <c r="I245" s="262">
        <v>121</v>
      </c>
      <c r="J245" s="261">
        <f t="shared" si="9"/>
        <v>671</v>
      </c>
      <c r="K245" s="263">
        <f t="shared" si="10"/>
        <v>134.19999999999999</v>
      </c>
      <c r="L245" s="264">
        <f t="shared" si="11"/>
        <v>-0.19867549668874171</v>
      </c>
      <c r="M245" s="260"/>
    </row>
    <row r="246" spans="1:13" x14ac:dyDescent="0.35">
      <c r="A246" s="259" t="s">
        <v>455</v>
      </c>
      <c r="B246" s="258" t="s">
        <v>466</v>
      </c>
      <c r="C246" s="196" t="s">
        <v>693</v>
      </c>
      <c r="D246" s="260" t="s">
        <v>694</v>
      </c>
      <c r="E246" s="261">
        <v>86</v>
      </c>
      <c r="F246" s="261">
        <v>102</v>
      </c>
      <c r="G246" s="261">
        <v>86</v>
      </c>
      <c r="H246" s="261">
        <v>75</v>
      </c>
      <c r="I246" s="262">
        <v>80</v>
      </c>
      <c r="J246" s="261">
        <f t="shared" si="9"/>
        <v>429</v>
      </c>
      <c r="K246" s="263">
        <f t="shared" si="10"/>
        <v>85.8</v>
      </c>
      <c r="L246" s="264">
        <f t="shared" si="11"/>
        <v>-6.9767441860465115E-2</v>
      </c>
      <c r="M246" s="260"/>
    </row>
    <row r="247" spans="1:13" x14ac:dyDescent="0.35">
      <c r="A247" s="259" t="s">
        <v>455</v>
      </c>
      <c r="B247" s="258" t="s">
        <v>498</v>
      </c>
      <c r="C247" s="196" t="s">
        <v>872</v>
      </c>
      <c r="D247" s="260" t="s">
        <v>873</v>
      </c>
      <c r="E247" s="261">
        <v>2</v>
      </c>
      <c r="F247" s="261">
        <v>2</v>
      </c>
      <c r="G247" s="261">
        <v>0</v>
      </c>
      <c r="H247" s="261">
        <v>0</v>
      </c>
      <c r="I247" s="262">
        <v>0</v>
      </c>
      <c r="J247" s="261">
        <f t="shared" si="9"/>
        <v>4</v>
      </c>
      <c r="K247" s="263">
        <f t="shared" si="10"/>
        <v>0.8</v>
      </c>
      <c r="L247" s="264">
        <f t="shared" si="11"/>
        <v>-1</v>
      </c>
      <c r="M247" s="260"/>
    </row>
    <row r="248" spans="1:13" x14ac:dyDescent="0.35">
      <c r="A248" s="259" t="s">
        <v>428</v>
      </c>
      <c r="B248" s="258" t="s">
        <v>429</v>
      </c>
      <c r="C248" s="196" t="s">
        <v>660</v>
      </c>
      <c r="D248" s="260" t="s">
        <v>661</v>
      </c>
      <c r="E248" s="261">
        <v>43</v>
      </c>
      <c r="F248" s="261">
        <v>32</v>
      </c>
      <c r="G248" s="261">
        <v>29</v>
      </c>
      <c r="H248" s="261">
        <v>41</v>
      </c>
      <c r="I248" s="262">
        <v>38</v>
      </c>
      <c r="J248" s="261">
        <f t="shared" si="9"/>
        <v>183</v>
      </c>
      <c r="K248" s="263">
        <f t="shared" si="10"/>
        <v>36.6</v>
      </c>
      <c r="L248" s="264">
        <f t="shared" si="11"/>
        <v>-0.11627906976744186</v>
      </c>
      <c r="M248" s="260"/>
    </row>
    <row r="249" spans="1:13" x14ac:dyDescent="0.35">
      <c r="A249" s="259" t="s">
        <v>455</v>
      </c>
      <c r="B249" s="258" t="s">
        <v>466</v>
      </c>
      <c r="C249" s="196" t="s">
        <v>1128</v>
      </c>
      <c r="D249" s="260" t="s">
        <v>1129</v>
      </c>
      <c r="E249" s="261">
        <v>0</v>
      </c>
      <c r="F249" s="261">
        <v>1</v>
      </c>
      <c r="G249" s="261">
        <v>0</v>
      </c>
      <c r="H249" s="261">
        <v>0</v>
      </c>
      <c r="I249" s="262">
        <v>0</v>
      </c>
      <c r="J249" s="261">
        <f t="shared" si="9"/>
        <v>1</v>
      </c>
      <c r="K249" s="263">
        <f t="shared" si="10"/>
        <v>0.2</v>
      </c>
      <c r="L249" s="264"/>
      <c r="M249" s="260"/>
    </row>
    <row r="250" spans="1:13" x14ac:dyDescent="0.35">
      <c r="A250" s="259" t="s">
        <v>381</v>
      </c>
      <c r="B250" s="258" t="s">
        <v>382</v>
      </c>
      <c r="C250" s="196" t="s">
        <v>966</v>
      </c>
      <c r="D250" s="260" t="s">
        <v>967</v>
      </c>
      <c r="E250" s="261">
        <v>1</v>
      </c>
      <c r="F250" s="261">
        <v>0</v>
      </c>
      <c r="G250" s="261">
        <v>0</v>
      </c>
      <c r="H250" s="261">
        <v>0</v>
      </c>
      <c r="I250" s="262">
        <v>0</v>
      </c>
      <c r="J250" s="261">
        <f t="shared" si="9"/>
        <v>1</v>
      </c>
      <c r="K250" s="263">
        <f t="shared" si="10"/>
        <v>0.2</v>
      </c>
      <c r="L250" s="264">
        <f t="shared" si="11"/>
        <v>-1</v>
      </c>
      <c r="M250" s="260"/>
    </row>
    <row r="251" spans="1:13" x14ac:dyDescent="0.35">
      <c r="A251" s="259" t="s">
        <v>381</v>
      </c>
      <c r="B251" s="258" t="s">
        <v>382</v>
      </c>
      <c r="C251" s="196" t="s">
        <v>396</v>
      </c>
      <c r="D251" s="260" t="s">
        <v>955</v>
      </c>
      <c r="E251" s="261">
        <v>18</v>
      </c>
      <c r="F251" s="261">
        <v>19</v>
      </c>
      <c r="G251" s="261">
        <v>23</v>
      </c>
      <c r="H251" s="261">
        <v>18</v>
      </c>
      <c r="I251" s="262">
        <v>17</v>
      </c>
      <c r="J251" s="261">
        <f t="shared" si="9"/>
        <v>95</v>
      </c>
      <c r="K251" s="263">
        <f t="shared" si="10"/>
        <v>19</v>
      </c>
      <c r="L251" s="264">
        <f t="shared" si="11"/>
        <v>-5.5555555555555552E-2</v>
      </c>
      <c r="M251" s="260"/>
    </row>
    <row r="252" spans="1:13" x14ac:dyDescent="0.35">
      <c r="A252" s="259" t="s">
        <v>455</v>
      </c>
      <c r="B252" s="258" t="s">
        <v>498</v>
      </c>
      <c r="C252" s="196" t="s">
        <v>1012</v>
      </c>
      <c r="D252" s="260" t="s">
        <v>722</v>
      </c>
      <c r="E252" s="261">
        <v>4</v>
      </c>
      <c r="F252" s="261">
        <v>4</v>
      </c>
      <c r="G252" s="261">
        <v>4</v>
      </c>
      <c r="H252" s="261">
        <v>1</v>
      </c>
      <c r="I252" s="262">
        <v>2</v>
      </c>
      <c r="J252" s="261">
        <f t="shared" si="9"/>
        <v>15</v>
      </c>
      <c r="K252" s="263">
        <f t="shared" si="10"/>
        <v>3</v>
      </c>
      <c r="L252" s="264">
        <f t="shared" si="11"/>
        <v>-0.5</v>
      </c>
      <c r="M252" s="260"/>
    </row>
    <row r="253" spans="1:13" x14ac:dyDescent="0.35">
      <c r="A253" s="259" t="s">
        <v>455</v>
      </c>
      <c r="B253" s="258" t="s">
        <v>498</v>
      </c>
      <c r="C253" s="196" t="s">
        <v>520</v>
      </c>
      <c r="D253" s="260" t="s">
        <v>971</v>
      </c>
      <c r="E253" s="261">
        <v>108</v>
      </c>
      <c r="F253" s="261">
        <v>80</v>
      </c>
      <c r="G253" s="261">
        <v>92</v>
      </c>
      <c r="H253" s="261">
        <v>88</v>
      </c>
      <c r="I253" s="262">
        <v>79</v>
      </c>
      <c r="J253" s="261">
        <f t="shared" si="9"/>
        <v>447</v>
      </c>
      <c r="K253" s="263">
        <f t="shared" si="10"/>
        <v>89.4</v>
      </c>
      <c r="L253" s="264">
        <f t="shared" si="11"/>
        <v>-0.26851851851851855</v>
      </c>
      <c r="M253" s="260"/>
    </row>
    <row r="254" spans="1:13" x14ac:dyDescent="0.35">
      <c r="A254" s="259" t="s">
        <v>455</v>
      </c>
      <c r="B254" s="258" t="s">
        <v>498</v>
      </c>
      <c r="C254" s="196" t="s">
        <v>524</v>
      </c>
      <c r="D254" s="260" t="s">
        <v>1061</v>
      </c>
      <c r="E254" s="261">
        <v>67</v>
      </c>
      <c r="F254" s="261">
        <v>55</v>
      </c>
      <c r="G254" s="261">
        <v>77</v>
      </c>
      <c r="H254" s="261">
        <v>76</v>
      </c>
      <c r="I254" s="262">
        <v>73</v>
      </c>
      <c r="J254" s="261">
        <f t="shared" si="9"/>
        <v>348</v>
      </c>
      <c r="K254" s="263">
        <f t="shared" si="10"/>
        <v>69.599999999999994</v>
      </c>
      <c r="L254" s="264">
        <f t="shared" si="11"/>
        <v>8.9552238805970144E-2</v>
      </c>
      <c r="M254" s="260"/>
    </row>
    <row r="255" spans="1:13" x14ac:dyDescent="0.35">
      <c r="A255" s="259" t="s">
        <v>455</v>
      </c>
      <c r="B255" s="258" t="s">
        <v>498</v>
      </c>
      <c r="C255" s="196" t="s">
        <v>526</v>
      </c>
      <c r="D255" s="260" t="s">
        <v>1071</v>
      </c>
      <c r="E255" s="261">
        <v>37</v>
      </c>
      <c r="F255" s="261">
        <v>31</v>
      </c>
      <c r="G255" s="261">
        <v>21</v>
      </c>
      <c r="H255" s="261">
        <v>8</v>
      </c>
      <c r="I255" s="262">
        <v>6</v>
      </c>
      <c r="J255" s="261">
        <f t="shared" si="9"/>
        <v>103</v>
      </c>
      <c r="K255" s="263">
        <f t="shared" si="10"/>
        <v>20.6</v>
      </c>
      <c r="L255" s="264">
        <f t="shared" si="11"/>
        <v>-0.83783783783783783</v>
      </c>
      <c r="M255" s="260"/>
    </row>
    <row r="256" spans="1:13" x14ac:dyDescent="0.35">
      <c r="A256" s="259" t="s">
        <v>381</v>
      </c>
      <c r="B256" s="258" t="s">
        <v>382</v>
      </c>
      <c r="C256" s="196" t="s">
        <v>1010</v>
      </c>
      <c r="D256" s="260" t="s">
        <v>1011</v>
      </c>
      <c r="E256" s="261">
        <v>2</v>
      </c>
      <c r="F256" s="261">
        <v>1</v>
      </c>
      <c r="G256" s="261">
        <v>1</v>
      </c>
      <c r="H256" s="261">
        <v>1</v>
      </c>
      <c r="I256" s="262">
        <v>0</v>
      </c>
      <c r="J256" s="261">
        <f t="shared" si="9"/>
        <v>5</v>
      </c>
      <c r="K256" s="263">
        <f t="shared" si="10"/>
        <v>1</v>
      </c>
      <c r="L256" s="264">
        <f t="shared" si="11"/>
        <v>-1</v>
      </c>
      <c r="M256" s="260"/>
    </row>
    <row r="257" spans="1:13" x14ac:dyDescent="0.35">
      <c r="A257" s="259" t="s">
        <v>381</v>
      </c>
      <c r="B257" s="258" t="s">
        <v>382</v>
      </c>
      <c r="C257" s="196" t="s">
        <v>398</v>
      </c>
      <c r="D257" s="260" t="s">
        <v>1009</v>
      </c>
      <c r="E257" s="261">
        <v>85</v>
      </c>
      <c r="F257" s="261">
        <v>78</v>
      </c>
      <c r="G257" s="261">
        <v>75</v>
      </c>
      <c r="H257" s="261">
        <v>71</v>
      </c>
      <c r="I257" s="262">
        <v>72</v>
      </c>
      <c r="J257" s="261">
        <f t="shared" si="9"/>
        <v>381</v>
      </c>
      <c r="K257" s="263">
        <f t="shared" si="10"/>
        <v>76.2</v>
      </c>
      <c r="L257" s="264">
        <f t="shared" si="11"/>
        <v>-0.15294117647058825</v>
      </c>
      <c r="M257" s="260"/>
    </row>
    <row r="258" spans="1:13" x14ac:dyDescent="0.35">
      <c r="A258" s="259" t="s">
        <v>536</v>
      </c>
      <c r="B258" s="258" t="s">
        <v>544</v>
      </c>
      <c r="C258" s="196" t="s">
        <v>1087</v>
      </c>
      <c r="D258" s="260" t="s">
        <v>1088</v>
      </c>
      <c r="E258" s="261">
        <v>0</v>
      </c>
      <c r="F258" s="261">
        <v>0</v>
      </c>
      <c r="G258" s="261">
        <v>1</v>
      </c>
      <c r="H258" s="261">
        <v>0</v>
      </c>
      <c r="I258" s="262">
        <v>0</v>
      </c>
      <c r="J258" s="261">
        <f t="shared" si="9"/>
        <v>1</v>
      </c>
      <c r="K258" s="263">
        <f t="shared" si="10"/>
        <v>0.2</v>
      </c>
      <c r="L258" s="264"/>
      <c r="M258" s="260"/>
    </row>
    <row r="259" spans="1:13" x14ac:dyDescent="0.35">
      <c r="A259" s="259" t="s">
        <v>381</v>
      </c>
      <c r="B259" s="258" t="s">
        <v>408</v>
      </c>
      <c r="C259" s="196" t="s">
        <v>808</v>
      </c>
      <c r="D259" s="260" t="s">
        <v>624</v>
      </c>
      <c r="E259" s="261">
        <v>2</v>
      </c>
      <c r="F259" s="261">
        <v>0</v>
      </c>
      <c r="G259" s="261">
        <v>0</v>
      </c>
      <c r="H259" s="261">
        <v>0</v>
      </c>
      <c r="I259" s="262">
        <v>0</v>
      </c>
      <c r="J259" s="261">
        <f t="shared" si="9"/>
        <v>2</v>
      </c>
      <c r="K259" s="263">
        <f t="shared" si="10"/>
        <v>0.4</v>
      </c>
      <c r="L259" s="264">
        <f t="shared" si="11"/>
        <v>-1</v>
      </c>
      <c r="M259" s="260"/>
    </row>
    <row r="260" spans="1:13" x14ac:dyDescent="0.35">
      <c r="A260" s="259" t="s">
        <v>381</v>
      </c>
      <c r="B260" s="258" t="s">
        <v>382</v>
      </c>
      <c r="C260" s="196" t="s">
        <v>593</v>
      </c>
      <c r="D260" s="260" t="s">
        <v>1155</v>
      </c>
      <c r="E260" s="261">
        <v>26</v>
      </c>
      <c r="F260" s="261">
        <v>37</v>
      </c>
      <c r="G260" s="261">
        <v>36</v>
      </c>
      <c r="H260" s="261">
        <v>28</v>
      </c>
      <c r="I260" s="262">
        <v>30</v>
      </c>
      <c r="J260" s="261">
        <f t="shared" si="9"/>
        <v>157</v>
      </c>
      <c r="K260" s="263">
        <f t="shared" si="10"/>
        <v>31.4</v>
      </c>
      <c r="L260" s="264">
        <f t="shared" si="11"/>
        <v>0.15384615384615385</v>
      </c>
      <c r="M260" s="260"/>
    </row>
    <row r="261" spans="1:13" x14ac:dyDescent="0.35">
      <c r="A261" s="259" t="s">
        <v>455</v>
      </c>
      <c r="B261" s="258" t="s">
        <v>498</v>
      </c>
      <c r="C261" s="196" t="s">
        <v>1173</v>
      </c>
      <c r="D261" s="260" t="s">
        <v>1174</v>
      </c>
      <c r="E261" s="261">
        <v>3</v>
      </c>
      <c r="F261" s="261">
        <v>2</v>
      </c>
      <c r="G261" s="261">
        <v>0</v>
      </c>
      <c r="H261" s="261">
        <v>0</v>
      </c>
      <c r="I261" s="262">
        <v>0</v>
      </c>
      <c r="J261" s="261">
        <f t="shared" ref="J261:J324" si="12">SUM(E261:I261)</f>
        <v>5</v>
      </c>
      <c r="K261" s="263">
        <f t="shared" ref="K261:K324" si="13">J261/5</f>
        <v>1</v>
      </c>
      <c r="L261" s="264">
        <f t="shared" si="11"/>
        <v>-1</v>
      </c>
      <c r="M261" s="260"/>
    </row>
    <row r="262" spans="1:13" x14ac:dyDescent="0.35">
      <c r="A262" s="259" t="s">
        <v>455</v>
      </c>
      <c r="B262" s="258" t="s">
        <v>498</v>
      </c>
      <c r="C262" s="196" t="s">
        <v>1175</v>
      </c>
      <c r="D262" s="260" t="s">
        <v>1176</v>
      </c>
      <c r="E262" s="261">
        <v>0</v>
      </c>
      <c r="F262" s="261">
        <v>1</v>
      </c>
      <c r="G262" s="261">
        <v>0</v>
      </c>
      <c r="H262" s="261">
        <v>0</v>
      </c>
      <c r="I262" s="262">
        <v>0</v>
      </c>
      <c r="J262" s="261">
        <f t="shared" si="12"/>
        <v>1</v>
      </c>
      <c r="K262" s="263">
        <f t="shared" si="13"/>
        <v>0.2</v>
      </c>
      <c r="L262" s="264"/>
      <c r="M262" s="260"/>
    </row>
    <row r="263" spans="1:13" x14ac:dyDescent="0.35">
      <c r="A263" s="259" t="s">
        <v>455</v>
      </c>
      <c r="B263" s="258" t="s">
        <v>498</v>
      </c>
      <c r="C263" s="196" t="s">
        <v>518</v>
      </c>
      <c r="D263" s="260" t="s">
        <v>1179</v>
      </c>
      <c r="E263" s="261">
        <v>9</v>
      </c>
      <c r="F263" s="261">
        <v>6</v>
      </c>
      <c r="G263" s="261">
        <v>4</v>
      </c>
      <c r="H263" s="261">
        <v>2</v>
      </c>
      <c r="I263" s="262">
        <v>0</v>
      </c>
      <c r="J263" s="261">
        <f t="shared" si="12"/>
        <v>21</v>
      </c>
      <c r="K263" s="263">
        <f t="shared" si="13"/>
        <v>4.2</v>
      </c>
      <c r="L263" s="264">
        <f t="shared" ref="L263:L322" si="14">(I263-E263)/E263</f>
        <v>-1</v>
      </c>
      <c r="M263" s="260"/>
    </row>
    <row r="264" spans="1:13" x14ac:dyDescent="0.35">
      <c r="A264" s="259" t="s">
        <v>455</v>
      </c>
      <c r="B264" s="258" t="s">
        <v>498</v>
      </c>
      <c r="C264" s="196" t="s">
        <v>516</v>
      </c>
      <c r="D264" s="260" t="s">
        <v>1177</v>
      </c>
      <c r="E264" s="261">
        <v>18</v>
      </c>
      <c r="F264" s="261">
        <v>11</v>
      </c>
      <c r="G264" s="261">
        <v>6</v>
      </c>
      <c r="H264" s="261">
        <v>5</v>
      </c>
      <c r="I264" s="262">
        <v>3</v>
      </c>
      <c r="J264" s="261">
        <f t="shared" si="12"/>
        <v>43</v>
      </c>
      <c r="K264" s="263">
        <f t="shared" si="13"/>
        <v>8.6</v>
      </c>
      <c r="L264" s="264">
        <f t="shared" si="14"/>
        <v>-0.83333333333333337</v>
      </c>
      <c r="M264" s="260"/>
    </row>
    <row r="265" spans="1:13" x14ac:dyDescent="0.35">
      <c r="A265" s="259" t="s">
        <v>455</v>
      </c>
      <c r="B265" s="258" t="s">
        <v>498</v>
      </c>
      <c r="C265" s="196" t="s">
        <v>517</v>
      </c>
      <c r="D265" s="260" t="s">
        <v>1178</v>
      </c>
      <c r="E265" s="261">
        <v>6</v>
      </c>
      <c r="F265" s="261">
        <v>5</v>
      </c>
      <c r="G265" s="261">
        <v>5</v>
      </c>
      <c r="H265" s="261">
        <v>3</v>
      </c>
      <c r="I265" s="262">
        <v>2</v>
      </c>
      <c r="J265" s="261">
        <f t="shared" si="12"/>
        <v>21</v>
      </c>
      <c r="K265" s="263">
        <f t="shared" si="13"/>
        <v>4.2</v>
      </c>
      <c r="L265" s="264">
        <f t="shared" si="14"/>
        <v>-0.66666666666666663</v>
      </c>
      <c r="M265" s="260"/>
    </row>
    <row r="266" spans="1:13" x14ac:dyDescent="0.35">
      <c r="A266" s="259" t="s">
        <v>536</v>
      </c>
      <c r="B266" s="258" t="s">
        <v>544</v>
      </c>
      <c r="C266" s="196" t="s">
        <v>769</v>
      </c>
      <c r="D266" s="260" t="s">
        <v>1080</v>
      </c>
      <c r="E266" s="261">
        <v>1</v>
      </c>
      <c r="F266" s="261">
        <v>4</v>
      </c>
      <c r="G266" s="261">
        <v>34</v>
      </c>
      <c r="H266" s="261">
        <v>68</v>
      </c>
      <c r="I266" s="262">
        <v>81</v>
      </c>
      <c r="J266" s="261">
        <f t="shared" si="12"/>
        <v>188</v>
      </c>
      <c r="K266" s="263">
        <f t="shared" si="13"/>
        <v>37.6</v>
      </c>
      <c r="L266" s="264">
        <f t="shared" si="14"/>
        <v>80</v>
      </c>
      <c r="M266" s="260"/>
    </row>
    <row r="267" spans="1:13" x14ac:dyDescent="0.35">
      <c r="A267" s="259" t="s">
        <v>536</v>
      </c>
      <c r="B267" s="258" t="s">
        <v>544</v>
      </c>
      <c r="C267" s="196" t="s">
        <v>565</v>
      </c>
      <c r="D267" s="260" t="s">
        <v>1078</v>
      </c>
      <c r="E267" s="261">
        <v>32</v>
      </c>
      <c r="F267" s="261">
        <v>28</v>
      </c>
      <c r="G267" s="261">
        <v>13</v>
      </c>
      <c r="H267" s="261">
        <v>7</v>
      </c>
      <c r="I267" s="262">
        <v>2</v>
      </c>
      <c r="J267" s="261">
        <f t="shared" si="12"/>
        <v>82</v>
      </c>
      <c r="K267" s="263">
        <f t="shared" si="13"/>
        <v>16.399999999999999</v>
      </c>
      <c r="L267" s="264">
        <f t="shared" si="14"/>
        <v>-0.9375</v>
      </c>
      <c r="M267" s="260"/>
    </row>
    <row r="268" spans="1:13" x14ac:dyDescent="0.35">
      <c r="A268" s="259" t="s">
        <v>536</v>
      </c>
      <c r="B268" s="258" t="s">
        <v>544</v>
      </c>
      <c r="C268" s="196" t="s">
        <v>563</v>
      </c>
      <c r="D268" s="260" t="s">
        <v>1081</v>
      </c>
      <c r="E268" s="261">
        <v>22</v>
      </c>
      <c r="F268" s="261">
        <v>20</v>
      </c>
      <c r="G268" s="261">
        <v>5</v>
      </c>
      <c r="H268" s="261">
        <v>3</v>
      </c>
      <c r="I268" s="262">
        <v>3</v>
      </c>
      <c r="J268" s="261">
        <f t="shared" si="12"/>
        <v>53</v>
      </c>
      <c r="K268" s="263">
        <f t="shared" si="13"/>
        <v>10.6</v>
      </c>
      <c r="L268" s="264">
        <f t="shared" si="14"/>
        <v>-0.86363636363636365</v>
      </c>
      <c r="M268" s="260"/>
    </row>
    <row r="269" spans="1:13" x14ac:dyDescent="0.35">
      <c r="A269" s="259" t="s">
        <v>536</v>
      </c>
      <c r="B269" s="258" t="s">
        <v>544</v>
      </c>
      <c r="C269" s="196" t="s">
        <v>561</v>
      </c>
      <c r="D269" s="260" t="s">
        <v>1079</v>
      </c>
      <c r="E269" s="261">
        <v>52</v>
      </c>
      <c r="F269" s="261">
        <v>42</v>
      </c>
      <c r="G269" s="261">
        <v>25</v>
      </c>
      <c r="H269" s="261">
        <v>14</v>
      </c>
      <c r="I269" s="262">
        <v>7</v>
      </c>
      <c r="J269" s="261">
        <f t="shared" si="12"/>
        <v>140</v>
      </c>
      <c r="K269" s="263">
        <f t="shared" si="13"/>
        <v>28</v>
      </c>
      <c r="L269" s="264">
        <f t="shared" si="14"/>
        <v>-0.86538461538461542</v>
      </c>
      <c r="M269" s="260"/>
    </row>
    <row r="270" spans="1:13" x14ac:dyDescent="0.35">
      <c r="A270" s="259" t="s">
        <v>536</v>
      </c>
      <c r="B270" s="258" t="s">
        <v>544</v>
      </c>
      <c r="C270" s="196" t="s">
        <v>1025</v>
      </c>
      <c r="D270" s="260" t="s">
        <v>1026</v>
      </c>
      <c r="E270" s="261">
        <v>6</v>
      </c>
      <c r="F270" s="261">
        <v>3</v>
      </c>
      <c r="G270" s="261">
        <v>0</v>
      </c>
      <c r="H270" s="261">
        <v>0</v>
      </c>
      <c r="I270" s="262">
        <v>0</v>
      </c>
      <c r="J270" s="261">
        <f t="shared" si="12"/>
        <v>9</v>
      </c>
      <c r="K270" s="263">
        <f t="shared" si="13"/>
        <v>1.8</v>
      </c>
      <c r="L270" s="264">
        <f t="shared" si="14"/>
        <v>-1</v>
      </c>
      <c r="M270" s="260"/>
    </row>
    <row r="271" spans="1:13" x14ac:dyDescent="0.35">
      <c r="A271" s="259" t="s">
        <v>536</v>
      </c>
      <c r="B271" s="258" t="s">
        <v>544</v>
      </c>
      <c r="C271" s="196" t="s">
        <v>547</v>
      </c>
      <c r="D271" s="260" t="s">
        <v>898</v>
      </c>
      <c r="E271" s="261">
        <v>336</v>
      </c>
      <c r="F271" s="261">
        <v>422</v>
      </c>
      <c r="G271" s="261">
        <v>516</v>
      </c>
      <c r="H271" s="261">
        <v>618</v>
      </c>
      <c r="I271" s="262">
        <v>649</v>
      </c>
      <c r="J271" s="261">
        <f t="shared" si="12"/>
        <v>2541</v>
      </c>
      <c r="K271" s="263">
        <f t="shared" si="13"/>
        <v>508.2</v>
      </c>
      <c r="L271" s="264">
        <f t="shared" si="14"/>
        <v>0.93154761904761907</v>
      </c>
      <c r="M271" s="260"/>
    </row>
    <row r="272" spans="1:13" x14ac:dyDescent="0.35">
      <c r="A272" s="259" t="s">
        <v>455</v>
      </c>
      <c r="B272" s="258" t="s">
        <v>466</v>
      </c>
      <c r="C272" s="196" t="s">
        <v>707</v>
      </c>
      <c r="D272" s="260" t="s">
        <v>708</v>
      </c>
      <c r="E272" s="261">
        <v>16</v>
      </c>
      <c r="F272" s="261">
        <v>20</v>
      </c>
      <c r="G272" s="261">
        <v>31</v>
      </c>
      <c r="H272" s="261">
        <v>46</v>
      </c>
      <c r="I272" s="262">
        <v>39</v>
      </c>
      <c r="J272" s="261">
        <f t="shared" si="12"/>
        <v>152</v>
      </c>
      <c r="K272" s="263">
        <f t="shared" si="13"/>
        <v>30.4</v>
      </c>
      <c r="L272" s="264">
        <f t="shared" si="14"/>
        <v>1.4375</v>
      </c>
      <c r="M272" s="260"/>
    </row>
    <row r="273" spans="1:13" x14ac:dyDescent="0.35">
      <c r="A273" s="259" t="s">
        <v>455</v>
      </c>
      <c r="B273" s="258" t="s">
        <v>466</v>
      </c>
      <c r="C273" s="196" t="s">
        <v>718</v>
      </c>
      <c r="D273" s="260" t="s">
        <v>258</v>
      </c>
      <c r="E273" s="261">
        <v>2</v>
      </c>
      <c r="F273" s="261">
        <v>19</v>
      </c>
      <c r="G273" s="261">
        <v>58</v>
      </c>
      <c r="H273" s="261">
        <v>92</v>
      </c>
      <c r="I273" s="262">
        <v>111</v>
      </c>
      <c r="J273" s="261">
        <f t="shared" si="12"/>
        <v>282</v>
      </c>
      <c r="K273" s="263">
        <f t="shared" si="13"/>
        <v>56.4</v>
      </c>
      <c r="L273" s="264">
        <f t="shared" si="14"/>
        <v>54.5</v>
      </c>
      <c r="M273" s="260"/>
    </row>
    <row r="274" spans="1:13" x14ac:dyDescent="0.35">
      <c r="A274" s="259" t="s">
        <v>455</v>
      </c>
      <c r="B274" s="258" t="s">
        <v>466</v>
      </c>
      <c r="C274" s="196" t="s">
        <v>1007</v>
      </c>
      <c r="D274" s="260" t="s">
        <v>1008</v>
      </c>
      <c r="E274" s="261">
        <v>0</v>
      </c>
      <c r="F274" s="261">
        <v>3</v>
      </c>
      <c r="G274" s="261">
        <v>10</v>
      </c>
      <c r="H274" s="261">
        <v>7</v>
      </c>
      <c r="I274" s="262">
        <v>2</v>
      </c>
      <c r="J274" s="261">
        <f t="shared" si="12"/>
        <v>22</v>
      </c>
      <c r="K274" s="263">
        <f t="shared" si="13"/>
        <v>4.4000000000000004</v>
      </c>
      <c r="L274" s="264"/>
      <c r="M274" s="260"/>
    </row>
    <row r="275" spans="1:13" x14ac:dyDescent="0.35">
      <c r="A275" s="259" t="s">
        <v>455</v>
      </c>
      <c r="B275" s="258" t="s">
        <v>498</v>
      </c>
      <c r="C275" s="196" t="s">
        <v>723</v>
      </c>
      <c r="D275" s="260" t="s">
        <v>724</v>
      </c>
      <c r="E275" s="261">
        <v>0</v>
      </c>
      <c r="F275" s="261">
        <v>11</v>
      </c>
      <c r="G275" s="261">
        <v>104</v>
      </c>
      <c r="H275" s="261">
        <v>176</v>
      </c>
      <c r="I275" s="262">
        <v>203</v>
      </c>
      <c r="J275" s="261">
        <f t="shared" si="12"/>
        <v>494</v>
      </c>
      <c r="K275" s="263">
        <f t="shared" si="13"/>
        <v>98.8</v>
      </c>
      <c r="L275" s="264"/>
      <c r="M275" s="260"/>
    </row>
    <row r="276" spans="1:13" x14ac:dyDescent="0.35">
      <c r="A276" s="259" t="s">
        <v>381</v>
      </c>
      <c r="B276" s="258" t="s">
        <v>382</v>
      </c>
      <c r="C276" s="196" t="s">
        <v>577</v>
      </c>
      <c r="D276" s="260" t="s">
        <v>578</v>
      </c>
      <c r="E276" s="261">
        <v>554</v>
      </c>
      <c r="F276" s="261">
        <v>525</v>
      </c>
      <c r="G276" s="261">
        <v>515</v>
      </c>
      <c r="H276" s="261">
        <v>545</v>
      </c>
      <c r="I276" s="262">
        <v>585</v>
      </c>
      <c r="J276" s="261">
        <f t="shared" si="12"/>
        <v>2724</v>
      </c>
      <c r="K276" s="263">
        <f t="shared" si="13"/>
        <v>544.79999999999995</v>
      </c>
      <c r="L276" s="264">
        <f t="shared" si="14"/>
        <v>5.5956678700361008E-2</v>
      </c>
      <c r="M276" s="260"/>
    </row>
    <row r="277" spans="1:13" x14ac:dyDescent="0.35">
      <c r="A277" s="259" t="s">
        <v>536</v>
      </c>
      <c r="B277" s="258" t="s">
        <v>544</v>
      </c>
      <c r="C277" s="196" t="s">
        <v>947</v>
      </c>
      <c r="D277" s="260" t="s">
        <v>948</v>
      </c>
      <c r="E277" s="261">
        <v>4</v>
      </c>
      <c r="F277" s="261">
        <v>1</v>
      </c>
      <c r="G277" s="261">
        <v>0</v>
      </c>
      <c r="H277" s="261">
        <v>0</v>
      </c>
      <c r="I277" s="262">
        <v>2</v>
      </c>
      <c r="J277" s="261">
        <f t="shared" si="12"/>
        <v>7</v>
      </c>
      <c r="K277" s="263">
        <f t="shared" si="13"/>
        <v>1.4</v>
      </c>
      <c r="L277" s="264">
        <f t="shared" si="14"/>
        <v>-0.5</v>
      </c>
      <c r="M277" s="260"/>
    </row>
    <row r="278" spans="1:13" x14ac:dyDescent="0.35">
      <c r="A278" s="259" t="s">
        <v>536</v>
      </c>
      <c r="B278" s="258" t="s">
        <v>544</v>
      </c>
      <c r="C278" s="196" t="s">
        <v>759</v>
      </c>
      <c r="D278" s="260" t="s">
        <v>760</v>
      </c>
      <c r="E278" s="261">
        <v>331</v>
      </c>
      <c r="F278" s="261">
        <v>316</v>
      </c>
      <c r="G278" s="261">
        <v>281</v>
      </c>
      <c r="H278" s="261">
        <v>230</v>
      </c>
      <c r="I278" s="262">
        <v>225</v>
      </c>
      <c r="J278" s="261">
        <f t="shared" si="12"/>
        <v>1383</v>
      </c>
      <c r="K278" s="263">
        <f t="shared" si="13"/>
        <v>276.60000000000002</v>
      </c>
      <c r="L278" s="264">
        <f t="shared" si="14"/>
        <v>-0.3202416918429003</v>
      </c>
      <c r="M278" s="260"/>
    </row>
    <row r="279" spans="1:13" x14ac:dyDescent="0.35">
      <c r="A279" s="259" t="s">
        <v>536</v>
      </c>
      <c r="B279" s="258" t="s">
        <v>544</v>
      </c>
      <c r="C279" s="196" t="s">
        <v>779</v>
      </c>
      <c r="D279" s="260" t="s">
        <v>780</v>
      </c>
      <c r="E279" s="261">
        <v>19</v>
      </c>
      <c r="F279" s="261">
        <v>15</v>
      </c>
      <c r="G279" s="261">
        <v>20</v>
      </c>
      <c r="H279" s="261">
        <v>17</v>
      </c>
      <c r="I279" s="262">
        <v>21</v>
      </c>
      <c r="J279" s="261">
        <f t="shared" si="12"/>
        <v>92</v>
      </c>
      <c r="K279" s="263">
        <f t="shared" si="13"/>
        <v>18.399999999999999</v>
      </c>
      <c r="L279" s="264">
        <f t="shared" si="14"/>
        <v>0.10526315789473684</v>
      </c>
      <c r="M279" s="260"/>
    </row>
    <row r="280" spans="1:13" x14ac:dyDescent="0.35">
      <c r="A280" s="259" t="s">
        <v>536</v>
      </c>
      <c r="B280" s="258" t="s">
        <v>544</v>
      </c>
      <c r="C280" s="196" t="s">
        <v>761</v>
      </c>
      <c r="D280" s="260" t="s">
        <v>762</v>
      </c>
      <c r="E280" s="261">
        <v>458</v>
      </c>
      <c r="F280" s="261">
        <v>447</v>
      </c>
      <c r="G280" s="261">
        <v>394</v>
      </c>
      <c r="H280" s="261">
        <v>369</v>
      </c>
      <c r="I280" s="262">
        <v>341</v>
      </c>
      <c r="J280" s="261">
        <f t="shared" si="12"/>
        <v>2009</v>
      </c>
      <c r="K280" s="263">
        <f t="shared" si="13"/>
        <v>401.8</v>
      </c>
      <c r="L280" s="264">
        <f t="shared" si="14"/>
        <v>-0.25545851528384278</v>
      </c>
      <c r="M280" s="260" t="s">
        <v>1119</v>
      </c>
    </row>
    <row r="281" spans="1:13" x14ac:dyDescent="0.35">
      <c r="A281" s="259" t="s">
        <v>536</v>
      </c>
      <c r="B281" s="258" t="s">
        <v>544</v>
      </c>
      <c r="C281" s="196" t="s">
        <v>781</v>
      </c>
      <c r="D281" s="260" t="s">
        <v>782</v>
      </c>
      <c r="E281" s="261">
        <v>21</v>
      </c>
      <c r="F281" s="261">
        <v>12</v>
      </c>
      <c r="G281" s="261">
        <v>8</v>
      </c>
      <c r="H281" s="261">
        <v>6</v>
      </c>
      <c r="I281" s="262">
        <v>11</v>
      </c>
      <c r="J281" s="261">
        <f t="shared" si="12"/>
        <v>58</v>
      </c>
      <c r="K281" s="263">
        <f t="shared" si="13"/>
        <v>11.6</v>
      </c>
      <c r="L281" s="264">
        <f t="shared" si="14"/>
        <v>-0.47619047619047616</v>
      </c>
      <c r="M281" s="260"/>
    </row>
    <row r="282" spans="1:13" x14ac:dyDescent="0.35">
      <c r="A282" s="259" t="s">
        <v>536</v>
      </c>
      <c r="B282" s="258" t="s">
        <v>544</v>
      </c>
      <c r="C282" s="196" t="s">
        <v>770</v>
      </c>
      <c r="D282" s="260" t="s">
        <v>771</v>
      </c>
      <c r="E282" s="261">
        <v>138</v>
      </c>
      <c r="F282" s="261">
        <v>145</v>
      </c>
      <c r="G282" s="261">
        <v>113</v>
      </c>
      <c r="H282" s="261">
        <v>117</v>
      </c>
      <c r="I282" s="262">
        <v>101</v>
      </c>
      <c r="J282" s="261">
        <f t="shared" si="12"/>
        <v>614</v>
      </c>
      <c r="K282" s="263">
        <f t="shared" si="13"/>
        <v>122.8</v>
      </c>
      <c r="L282" s="264">
        <f t="shared" si="14"/>
        <v>-0.26811594202898553</v>
      </c>
      <c r="M282" s="260"/>
    </row>
    <row r="283" spans="1:13" x14ac:dyDescent="0.35">
      <c r="A283" s="259" t="s">
        <v>536</v>
      </c>
      <c r="B283" s="258" t="s">
        <v>544</v>
      </c>
      <c r="C283" s="196" t="s">
        <v>763</v>
      </c>
      <c r="D283" s="260" t="s">
        <v>764</v>
      </c>
      <c r="E283" s="261">
        <v>263</v>
      </c>
      <c r="F283" s="261">
        <v>237</v>
      </c>
      <c r="G283" s="261">
        <v>222</v>
      </c>
      <c r="H283" s="261">
        <v>219</v>
      </c>
      <c r="I283" s="262">
        <v>183</v>
      </c>
      <c r="J283" s="261">
        <f t="shared" si="12"/>
        <v>1124</v>
      </c>
      <c r="K283" s="263">
        <f t="shared" si="13"/>
        <v>224.8</v>
      </c>
      <c r="L283" s="264">
        <f t="shared" si="14"/>
        <v>-0.30418250950570341</v>
      </c>
      <c r="M283" s="260"/>
    </row>
    <row r="284" spans="1:13" x14ac:dyDescent="0.35">
      <c r="A284" s="259" t="s">
        <v>536</v>
      </c>
      <c r="B284" s="258" t="s">
        <v>544</v>
      </c>
      <c r="C284" s="196" t="s">
        <v>767</v>
      </c>
      <c r="D284" s="260" t="s">
        <v>768</v>
      </c>
      <c r="E284" s="261">
        <v>143</v>
      </c>
      <c r="F284" s="261">
        <v>131</v>
      </c>
      <c r="G284" s="261">
        <v>153</v>
      </c>
      <c r="H284" s="261">
        <v>151</v>
      </c>
      <c r="I284" s="262">
        <v>147</v>
      </c>
      <c r="J284" s="261">
        <f t="shared" si="12"/>
        <v>725</v>
      </c>
      <c r="K284" s="263">
        <f t="shared" si="13"/>
        <v>145</v>
      </c>
      <c r="L284" s="264">
        <f t="shared" si="14"/>
        <v>2.7972027972027972E-2</v>
      </c>
      <c r="M284" s="260"/>
    </row>
    <row r="285" spans="1:13" x14ac:dyDescent="0.35">
      <c r="A285" s="259" t="s">
        <v>536</v>
      </c>
      <c r="B285" s="258" t="s">
        <v>544</v>
      </c>
      <c r="C285" s="196" t="s">
        <v>773</v>
      </c>
      <c r="D285" s="260" t="s">
        <v>774</v>
      </c>
      <c r="E285" s="261">
        <v>279</v>
      </c>
      <c r="F285" s="261">
        <v>278</v>
      </c>
      <c r="G285" s="261">
        <v>287</v>
      </c>
      <c r="H285" s="261">
        <v>246</v>
      </c>
      <c r="I285" s="262">
        <v>201</v>
      </c>
      <c r="J285" s="261">
        <f t="shared" si="12"/>
        <v>1291</v>
      </c>
      <c r="K285" s="263">
        <f t="shared" si="13"/>
        <v>258.2</v>
      </c>
      <c r="L285" s="264">
        <f t="shared" si="14"/>
        <v>-0.27956989247311825</v>
      </c>
      <c r="M285" s="260"/>
    </row>
    <row r="286" spans="1:13" x14ac:dyDescent="0.35">
      <c r="A286" s="259" t="s">
        <v>536</v>
      </c>
      <c r="B286" s="258" t="s">
        <v>544</v>
      </c>
      <c r="C286" s="196" t="s">
        <v>765</v>
      </c>
      <c r="D286" s="260" t="s">
        <v>766</v>
      </c>
      <c r="E286" s="261">
        <v>175</v>
      </c>
      <c r="F286" s="261">
        <v>167</v>
      </c>
      <c r="G286" s="261">
        <v>168</v>
      </c>
      <c r="H286" s="261">
        <v>219</v>
      </c>
      <c r="I286" s="262">
        <v>206</v>
      </c>
      <c r="J286" s="261">
        <f t="shared" si="12"/>
        <v>935</v>
      </c>
      <c r="K286" s="263">
        <f t="shared" si="13"/>
        <v>187</v>
      </c>
      <c r="L286" s="264">
        <f t="shared" si="14"/>
        <v>0.17714285714285713</v>
      </c>
      <c r="M286" s="260"/>
    </row>
    <row r="287" spans="1:13" x14ac:dyDescent="0.35">
      <c r="A287" s="259" t="s">
        <v>536</v>
      </c>
      <c r="B287" s="258" t="s">
        <v>544</v>
      </c>
      <c r="C287" s="196" t="s">
        <v>835</v>
      </c>
      <c r="D287" s="260" t="s">
        <v>836</v>
      </c>
      <c r="E287" s="261">
        <v>1</v>
      </c>
      <c r="F287" s="261">
        <v>0</v>
      </c>
      <c r="G287" s="261">
        <v>0</v>
      </c>
      <c r="H287" s="261">
        <v>0</v>
      </c>
      <c r="I287" s="262">
        <v>0</v>
      </c>
      <c r="J287" s="261">
        <f t="shared" si="12"/>
        <v>1</v>
      </c>
      <c r="K287" s="263">
        <f t="shared" si="13"/>
        <v>0.2</v>
      </c>
      <c r="L287" s="264">
        <f t="shared" si="14"/>
        <v>-1</v>
      </c>
      <c r="M287" s="260"/>
    </row>
    <row r="288" spans="1:13" x14ac:dyDescent="0.35">
      <c r="A288" s="259" t="s">
        <v>536</v>
      </c>
      <c r="B288" s="258" t="s">
        <v>544</v>
      </c>
      <c r="C288" s="196" t="s">
        <v>549</v>
      </c>
      <c r="D288" s="260" t="s">
        <v>772</v>
      </c>
      <c r="E288" s="261">
        <v>103</v>
      </c>
      <c r="F288" s="261">
        <v>116</v>
      </c>
      <c r="G288" s="261">
        <v>120</v>
      </c>
      <c r="H288" s="261">
        <v>118</v>
      </c>
      <c r="I288" s="262">
        <v>99</v>
      </c>
      <c r="J288" s="261">
        <f t="shared" si="12"/>
        <v>556</v>
      </c>
      <c r="K288" s="263">
        <f t="shared" si="13"/>
        <v>111.2</v>
      </c>
      <c r="L288" s="264">
        <f t="shared" si="14"/>
        <v>-3.8834951456310676E-2</v>
      </c>
      <c r="M288" s="260"/>
    </row>
    <row r="289" spans="1:13" x14ac:dyDescent="0.35">
      <c r="A289" s="259" t="s">
        <v>536</v>
      </c>
      <c r="B289" s="258" t="s">
        <v>537</v>
      </c>
      <c r="C289" s="196" t="s">
        <v>541</v>
      </c>
      <c r="D289" s="260" t="s">
        <v>743</v>
      </c>
      <c r="E289" s="261">
        <v>1205</v>
      </c>
      <c r="F289" s="261">
        <v>1176</v>
      </c>
      <c r="G289" s="261">
        <v>1202</v>
      </c>
      <c r="H289" s="261">
        <v>813</v>
      </c>
      <c r="I289" s="262">
        <v>479</v>
      </c>
      <c r="J289" s="261">
        <f t="shared" si="12"/>
        <v>4875</v>
      </c>
      <c r="K289" s="263">
        <f t="shared" si="13"/>
        <v>975</v>
      </c>
      <c r="L289" s="264">
        <f t="shared" si="14"/>
        <v>-0.60248962655601657</v>
      </c>
      <c r="M289" s="260"/>
    </row>
    <row r="290" spans="1:13" x14ac:dyDescent="0.35">
      <c r="A290" s="259" t="s">
        <v>536</v>
      </c>
      <c r="B290" s="258" t="s">
        <v>1297</v>
      </c>
      <c r="C290" s="196" t="s">
        <v>542</v>
      </c>
      <c r="D290" s="260" t="s">
        <v>744</v>
      </c>
      <c r="E290" s="261">
        <v>101</v>
      </c>
      <c r="F290" s="261">
        <v>139</v>
      </c>
      <c r="G290" s="261">
        <v>133</v>
      </c>
      <c r="H290" s="261">
        <v>144</v>
      </c>
      <c r="I290" s="262">
        <v>189</v>
      </c>
      <c r="J290" s="261">
        <f t="shared" si="12"/>
        <v>706</v>
      </c>
      <c r="K290" s="263">
        <f t="shared" si="13"/>
        <v>141.19999999999999</v>
      </c>
      <c r="L290" s="264">
        <f t="shared" si="14"/>
        <v>0.87128712871287128</v>
      </c>
      <c r="M290" s="260"/>
    </row>
    <row r="291" spans="1:13" x14ac:dyDescent="0.35">
      <c r="A291" s="259" t="s">
        <v>536</v>
      </c>
      <c r="B291" s="258" t="s">
        <v>544</v>
      </c>
      <c r="C291" s="196" t="s">
        <v>543</v>
      </c>
      <c r="D291" s="260" t="s">
        <v>753</v>
      </c>
      <c r="E291" s="261">
        <v>82</v>
      </c>
      <c r="F291" s="261">
        <v>74</v>
      </c>
      <c r="G291" s="261">
        <v>63</v>
      </c>
      <c r="H291" s="261">
        <v>66</v>
      </c>
      <c r="I291" s="262">
        <v>58</v>
      </c>
      <c r="J291" s="261">
        <f t="shared" si="12"/>
        <v>343</v>
      </c>
      <c r="K291" s="263">
        <f t="shared" si="13"/>
        <v>68.599999999999994</v>
      </c>
      <c r="L291" s="264">
        <f t="shared" si="14"/>
        <v>-0.29268292682926828</v>
      </c>
      <c r="M291" s="260"/>
    </row>
    <row r="292" spans="1:13" x14ac:dyDescent="0.35">
      <c r="A292" s="259" t="s">
        <v>536</v>
      </c>
      <c r="B292" s="258" t="s">
        <v>537</v>
      </c>
      <c r="C292" s="196" t="s">
        <v>539</v>
      </c>
      <c r="D292" s="260" t="s">
        <v>747</v>
      </c>
      <c r="E292" s="261">
        <v>378</v>
      </c>
      <c r="F292" s="261">
        <v>403</v>
      </c>
      <c r="G292" s="261">
        <v>394</v>
      </c>
      <c r="H292" s="261">
        <v>357</v>
      </c>
      <c r="I292" s="262">
        <v>318</v>
      </c>
      <c r="J292" s="261">
        <f t="shared" si="12"/>
        <v>1850</v>
      </c>
      <c r="K292" s="263">
        <f t="shared" si="13"/>
        <v>370</v>
      </c>
      <c r="L292" s="264">
        <f t="shared" si="14"/>
        <v>-0.15873015873015872</v>
      </c>
      <c r="M292" s="260"/>
    </row>
    <row r="293" spans="1:13" x14ac:dyDescent="0.35">
      <c r="A293" s="259" t="s">
        <v>536</v>
      </c>
      <c r="B293" s="258" t="s">
        <v>537</v>
      </c>
      <c r="C293" s="196" t="s">
        <v>540</v>
      </c>
      <c r="D293" s="260" t="s">
        <v>750</v>
      </c>
      <c r="E293" s="261">
        <v>123</v>
      </c>
      <c r="F293" s="261">
        <v>116</v>
      </c>
      <c r="G293" s="261">
        <v>136</v>
      </c>
      <c r="H293" s="261">
        <v>119</v>
      </c>
      <c r="I293" s="262">
        <v>111</v>
      </c>
      <c r="J293" s="261">
        <f t="shared" si="12"/>
        <v>605</v>
      </c>
      <c r="K293" s="263">
        <f t="shared" si="13"/>
        <v>121</v>
      </c>
      <c r="L293" s="264">
        <f t="shared" si="14"/>
        <v>-9.7560975609756101E-2</v>
      </c>
      <c r="M293" s="260"/>
    </row>
    <row r="294" spans="1:13" x14ac:dyDescent="0.35">
      <c r="A294" s="259" t="s">
        <v>536</v>
      </c>
      <c r="B294" s="258" t="s">
        <v>537</v>
      </c>
      <c r="C294" s="196" t="s">
        <v>745</v>
      </c>
      <c r="D294" s="260" t="s">
        <v>746</v>
      </c>
      <c r="E294" s="261">
        <v>0</v>
      </c>
      <c r="F294" s="261">
        <v>0</v>
      </c>
      <c r="G294" s="261">
        <v>0</v>
      </c>
      <c r="H294" s="261">
        <v>377</v>
      </c>
      <c r="I294" s="262">
        <v>725</v>
      </c>
      <c r="J294" s="261">
        <f t="shared" si="12"/>
        <v>1102</v>
      </c>
      <c r="K294" s="263">
        <f t="shared" si="13"/>
        <v>220.4</v>
      </c>
      <c r="L294" s="264"/>
      <c r="M294" s="260"/>
    </row>
    <row r="295" spans="1:13" x14ac:dyDescent="0.35">
      <c r="A295" s="259" t="s">
        <v>536</v>
      </c>
      <c r="B295" s="258" t="s">
        <v>544</v>
      </c>
      <c r="C295" s="196" t="s">
        <v>783</v>
      </c>
      <c r="D295" s="260" t="s">
        <v>784</v>
      </c>
      <c r="E295" s="261">
        <v>8</v>
      </c>
      <c r="F295" s="261">
        <v>7</v>
      </c>
      <c r="G295" s="261">
        <v>10</v>
      </c>
      <c r="H295" s="261">
        <v>12</v>
      </c>
      <c r="I295" s="262">
        <v>7</v>
      </c>
      <c r="J295" s="261">
        <f t="shared" si="12"/>
        <v>44</v>
      </c>
      <c r="K295" s="263">
        <f t="shared" si="13"/>
        <v>8.8000000000000007</v>
      </c>
      <c r="L295" s="264">
        <f t="shared" si="14"/>
        <v>-0.125</v>
      </c>
      <c r="M295" s="260" t="s">
        <v>1115</v>
      </c>
    </row>
    <row r="296" spans="1:13" x14ac:dyDescent="0.35">
      <c r="A296" s="259" t="s">
        <v>381</v>
      </c>
      <c r="B296" s="258" t="s">
        <v>382</v>
      </c>
      <c r="C296" s="196" t="s">
        <v>587</v>
      </c>
      <c r="D296" s="260" t="s">
        <v>588</v>
      </c>
      <c r="E296" s="261">
        <v>21</v>
      </c>
      <c r="F296" s="261">
        <v>18</v>
      </c>
      <c r="G296" s="261">
        <v>20</v>
      </c>
      <c r="H296" s="261">
        <v>29</v>
      </c>
      <c r="I296" s="262">
        <v>16</v>
      </c>
      <c r="J296" s="261">
        <f t="shared" si="12"/>
        <v>104</v>
      </c>
      <c r="K296" s="263">
        <f t="shared" si="13"/>
        <v>20.8</v>
      </c>
      <c r="L296" s="264">
        <f t="shared" si="14"/>
        <v>-0.23809523809523808</v>
      </c>
      <c r="M296" s="260"/>
    </row>
    <row r="297" spans="1:13" x14ac:dyDescent="0.35">
      <c r="A297" s="259" t="s">
        <v>381</v>
      </c>
      <c r="B297" s="258" t="s">
        <v>382</v>
      </c>
      <c r="C297" s="196" t="s">
        <v>583</v>
      </c>
      <c r="D297" s="260" t="s">
        <v>584</v>
      </c>
      <c r="E297" s="261">
        <v>0</v>
      </c>
      <c r="F297" s="261">
        <v>29</v>
      </c>
      <c r="G297" s="261">
        <v>111</v>
      </c>
      <c r="H297" s="261">
        <v>155</v>
      </c>
      <c r="I297" s="262">
        <v>172</v>
      </c>
      <c r="J297" s="261">
        <f t="shared" si="12"/>
        <v>467</v>
      </c>
      <c r="K297" s="263">
        <f t="shared" si="13"/>
        <v>93.4</v>
      </c>
      <c r="L297" s="264"/>
      <c r="M297" s="260"/>
    </row>
    <row r="298" spans="1:13" x14ac:dyDescent="0.35">
      <c r="A298" s="259" t="s">
        <v>381</v>
      </c>
      <c r="B298" s="258" t="s">
        <v>382</v>
      </c>
      <c r="C298" s="196" t="s">
        <v>975</v>
      </c>
      <c r="D298" s="260" t="s">
        <v>976</v>
      </c>
      <c r="E298" s="261">
        <v>2</v>
      </c>
      <c r="F298" s="261">
        <v>0</v>
      </c>
      <c r="G298" s="261">
        <v>0</v>
      </c>
      <c r="H298" s="261">
        <v>0</v>
      </c>
      <c r="I298" s="262">
        <v>0</v>
      </c>
      <c r="J298" s="261">
        <f t="shared" si="12"/>
        <v>2</v>
      </c>
      <c r="K298" s="263">
        <f t="shared" si="13"/>
        <v>0.4</v>
      </c>
      <c r="L298" s="264">
        <f t="shared" si="14"/>
        <v>-1</v>
      </c>
      <c r="M298" s="260"/>
    </row>
    <row r="299" spans="1:13" x14ac:dyDescent="0.35">
      <c r="A299" s="259" t="s">
        <v>381</v>
      </c>
      <c r="B299" s="258" t="s">
        <v>382</v>
      </c>
      <c r="C299" s="196" t="s">
        <v>600</v>
      </c>
      <c r="D299" s="260" t="s">
        <v>601</v>
      </c>
      <c r="E299" s="261">
        <v>278</v>
      </c>
      <c r="F299" s="261">
        <v>286</v>
      </c>
      <c r="G299" s="261">
        <v>245</v>
      </c>
      <c r="H299" s="261">
        <v>226</v>
      </c>
      <c r="I299" s="262">
        <v>192</v>
      </c>
      <c r="J299" s="261">
        <f t="shared" si="12"/>
        <v>1227</v>
      </c>
      <c r="K299" s="263">
        <f t="shared" si="13"/>
        <v>245.4</v>
      </c>
      <c r="L299" s="264">
        <f t="shared" si="14"/>
        <v>-0.30935251798561153</v>
      </c>
      <c r="M299" s="260"/>
    </row>
    <row r="300" spans="1:13" x14ac:dyDescent="0.35">
      <c r="A300" s="259" t="s">
        <v>381</v>
      </c>
      <c r="B300" s="258" t="s">
        <v>382</v>
      </c>
      <c r="C300" s="196" t="s">
        <v>602</v>
      </c>
      <c r="D300" s="260" t="s">
        <v>603</v>
      </c>
      <c r="E300" s="261">
        <v>38</v>
      </c>
      <c r="F300" s="261">
        <v>49</v>
      </c>
      <c r="G300" s="261">
        <v>52</v>
      </c>
      <c r="H300" s="261">
        <v>36</v>
      </c>
      <c r="I300" s="262">
        <v>38</v>
      </c>
      <c r="J300" s="261">
        <f t="shared" si="12"/>
        <v>213</v>
      </c>
      <c r="K300" s="263">
        <f t="shared" si="13"/>
        <v>42.6</v>
      </c>
      <c r="L300" s="264">
        <f t="shared" si="14"/>
        <v>0</v>
      </c>
      <c r="M300" s="260"/>
    </row>
    <row r="301" spans="1:13" x14ac:dyDescent="0.35">
      <c r="A301" s="259" t="s">
        <v>381</v>
      </c>
      <c r="B301" s="258" t="s">
        <v>382</v>
      </c>
      <c r="C301" s="196" t="s">
        <v>604</v>
      </c>
      <c r="D301" s="260" t="s">
        <v>605</v>
      </c>
      <c r="E301" s="261">
        <v>334</v>
      </c>
      <c r="F301" s="261">
        <v>327</v>
      </c>
      <c r="G301" s="261">
        <v>289</v>
      </c>
      <c r="H301" s="261">
        <v>292</v>
      </c>
      <c r="I301" s="262">
        <v>279</v>
      </c>
      <c r="J301" s="261">
        <f t="shared" si="12"/>
        <v>1521</v>
      </c>
      <c r="K301" s="263">
        <f t="shared" si="13"/>
        <v>304.2</v>
      </c>
      <c r="L301" s="264">
        <f t="shared" si="14"/>
        <v>-0.16467065868263472</v>
      </c>
      <c r="M301" s="260"/>
    </row>
    <row r="302" spans="1:13" x14ac:dyDescent="0.35">
      <c r="A302" s="259" t="s">
        <v>381</v>
      </c>
      <c r="B302" s="258" t="s">
        <v>382</v>
      </c>
      <c r="C302" s="196" t="s">
        <v>1122</v>
      </c>
      <c r="D302" s="260" t="s">
        <v>1123</v>
      </c>
      <c r="E302" s="261">
        <v>13</v>
      </c>
      <c r="F302" s="261">
        <v>14</v>
      </c>
      <c r="G302" s="261">
        <v>12</v>
      </c>
      <c r="H302" s="261">
        <v>11</v>
      </c>
      <c r="I302" s="262">
        <v>7</v>
      </c>
      <c r="J302" s="261">
        <f t="shared" si="12"/>
        <v>57</v>
      </c>
      <c r="K302" s="263">
        <f t="shared" si="13"/>
        <v>11.4</v>
      </c>
      <c r="L302" s="264">
        <f t="shared" si="14"/>
        <v>-0.46153846153846156</v>
      </c>
      <c r="M302" s="260"/>
    </row>
    <row r="303" spans="1:13" x14ac:dyDescent="0.35">
      <c r="A303" s="259" t="s">
        <v>381</v>
      </c>
      <c r="B303" s="258" t="s">
        <v>382</v>
      </c>
      <c r="C303" s="196" t="s">
        <v>606</v>
      </c>
      <c r="D303" s="260" t="s">
        <v>607</v>
      </c>
      <c r="E303" s="261">
        <v>107</v>
      </c>
      <c r="F303" s="261">
        <v>103</v>
      </c>
      <c r="G303" s="261">
        <v>96</v>
      </c>
      <c r="H303" s="261">
        <v>81</v>
      </c>
      <c r="I303" s="262">
        <v>63</v>
      </c>
      <c r="J303" s="261">
        <f t="shared" si="12"/>
        <v>450</v>
      </c>
      <c r="K303" s="263">
        <f t="shared" si="13"/>
        <v>90</v>
      </c>
      <c r="L303" s="264">
        <f t="shared" si="14"/>
        <v>-0.41121495327102803</v>
      </c>
      <c r="M303" s="260"/>
    </row>
    <row r="304" spans="1:13" x14ac:dyDescent="0.35">
      <c r="A304" s="259" t="s">
        <v>381</v>
      </c>
      <c r="B304" s="258" t="s">
        <v>382</v>
      </c>
      <c r="C304" s="196" t="s">
        <v>608</v>
      </c>
      <c r="D304" s="260" t="s">
        <v>609</v>
      </c>
      <c r="E304" s="261">
        <v>93</v>
      </c>
      <c r="F304" s="261">
        <v>127</v>
      </c>
      <c r="G304" s="261">
        <v>119</v>
      </c>
      <c r="H304" s="261">
        <v>99</v>
      </c>
      <c r="I304" s="262">
        <v>112</v>
      </c>
      <c r="J304" s="261">
        <f t="shared" si="12"/>
        <v>550</v>
      </c>
      <c r="K304" s="263">
        <f t="shared" si="13"/>
        <v>110</v>
      </c>
      <c r="L304" s="264">
        <f t="shared" si="14"/>
        <v>0.20430107526881722</v>
      </c>
      <c r="M304" s="260"/>
    </row>
    <row r="305" spans="1:13" x14ac:dyDescent="0.35">
      <c r="A305" s="259" t="s">
        <v>381</v>
      </c>
      <c r="B305" s="258" t="s">
        <v>382</v>
      </c>
      <c r="C305" s="196" t="s">
        <v>610</v>
      </c>
      <c r="D305" s="260" t="s">
        <v>611</v>
      </c>
      <c r="E305" s="261">
        <v>2351</v>
      </c>
      <c r="F305" s="261">
        <v>2367</v>
      </c>
      <c r="G305" s="261">
        <v>2327</v>
      </c>
      <c r="H305" s="261">
        <v>2120</v>
      </c>
      <c r="I305" s="262">
        <v>1954</v>
      </c>
      <c r="J305" s="261">
        <f t="shared" si="12"/>
        <v>11119</v>
      </c>
      <c r="K305" s="263">
        <f t="shared" si="13"/>
        <v>2223.8000000000002</v>
      </c>
      <c r="L305" s="264">
        <f t="shared" si="14"/>
        <v>-0.16886431305827307</v>
      </c>
      <c r="M305" s="260"/>
    </row>
    <row r="306" spans="1:13" x14ac:dyDescent="0.35">
      <c r="A306" s="259" t="s">
        <v>381</v>
      </c>
      <c r="B306" s="258" t="s">
        <v>382</v>
      </c>
      <c r="C306" s="196" t="s">
        <v>612</v>
      </c>
      <c r="D306" s="260" t="s">
        <v>613</v>
      </c>
      <c r="E306" s="261">
        <v>326</v>
      </c>
      <c r="F306" s="261">
        <v>370</v>
      </c>
      <c r="G306" s="261">
        <v>300</v>
      </c>
      <c r="H306" s="261">
        <v>269</v>
      </c>
      <c r="I306" s="262">
        <v>228</v>
      </c>
      <c r="J306" s="261">
        <f t="shared" si="12"/>
        <v>1493</v>
      </c>
      <c r="K306" s="263">
        <f t="shared" si="13"/>
        <v>298.60000000000002</v>
      </c>
      <c r="L306" s="264">
        <f t="shared" si="14"/>
        <v>-0.30061349693251532</v>
      </c>
      <c r="M306" s="260"/>
    </row>
    <row r="307" spans="1:13" x14ac:dyDescent="0.35">
      <c r="A307" s="259" t="s">
        <v>381</v>
      </c>
      <c r="B307" s="258" t="s">
        <v>382</v>
      </c>
      <c r="C307" s="196" t="s">
        <v>614</v>
      </c>
      <c r="D307" s="260" t="s">
        <v>615</v>
      </c>
      <c r="E307" s="261">
        <v>51</v>
      </c>
      <c r="F307" s="261">
        <v>65</v>
      </c>
      <c r="G307" s="261">
        <v>61</v>
      </c>
      <c r="H307" s="261">
        <v>64</v>
      </c>
      <c r="I307" s="262">
        <v>44</v>
      </c>
      <c r="J307" s="261">
        <f t="shared" si="12"/>
        <v>285</v>
      </c>
      <c r="K307" s="263">
        <f t="shared" si="13"/>
        <v>57</v>
      </c>
      <c r="L307" s="264">
        <f t="shared" si="14"/>
        <v>-0.13725490196078433</v>
      </c>
      <c r="M307" s="260"/>
    </row>
    <row r="308" spans="1:13" x14ac:dyDescent="0.35">
      <c r="A308" s="259" t="s">
        <v>381</v>
      </c>
      <c r="B308" s="258" t="s">
        <v>382</v>
      </c>
      <c r="C308" s="196" t="s">
        <v>804</v>
      </c>
      <c r="D308" s="260" t="s">
        <v>805</v>
      </c>
      <c r="E308" s="261">
        <v>9</v>
      </c>
      <c r="F308" s="261">
        <v>6</v>
      </c>
      <c r="G308" s="261">
        <v>3</v>
      </c>
      <c r="H308" s="261">
        <v>0</v>
      </c>
      <c r="I308" s="262">
        <v>0</v>
      </c>
      <c r="J308" s="261">
        <f t="shared" si="12"/>
        <v>18</v>
      </c>
      <c r="K308" s="263">
        <f t="shared" si="13"/>
        <v>3.6</v>
      </c>
      <c r="L308" s="264">
        <f t="shared" si="14"/>
        <v>-1</v>
      </c>
      <c r="M308" s="260"/>
    </row>
    <row r="309" spans="1:13" x14ac:dyDescent="0.35">
      <c r="A309" s="259" t="s">
        <v>455</v>
      </c>
      <c r="B309" s="258" t="s">
        <v>456</v>
      </c>
      <c r="C309" s="196" t="s">
        <v>680</v>
      </c>
      <c r="D309" s="260" t="s">
        <v>670</v>
      </c>
      <c r="E309" s="261">
        <v>35</v>
      </c>
      <c r="F309" s="261">
        <v>23</v>
      </c>
      <c r="G309" s="261">
        <v>15</v>
      </c>
      <c r="H309" s="261">
        <v>7</v>
      </c>
      <c r="I309" s="262">
        <v>8</v>
      </c>
      <c r="J309" s="261">
        <f t="shared" si="12"/>
        <v>88</v>
      </c>
      <c r="K309" s="263">
        <f t="shared" si="13"/>
        <v>17.600000000000001</v>
      </c>
      <c r="L309" s="264">
        <f t="shared" si="14"/>
        <v>-0.77142857142857146</v>
      </c>
      <c r="M309" s="260"/>
    </row>
    <row r="310" spans="1:13" x14ac:dyDescent="0.35">
      <c r="A310" s="259" t="s">
        <v>455</v>
      </c>
      <c r="B310" s="258" t="s">
        <v>456</v>
      </c>
      <c r="C310" s="196" t="s">
        <v>461</v>
      </c>
      <c r="D310" s="260" t="s">
        <v>790</v>
      </c>
      <c r="E310" s="261">
        <v>393</v>
      </c>
      <c r="F310" s="261">
        <v>365</v>
      </c>
      <c r="G310" s="261">
        <v>402</v>
      </c>
      <c r="H310" s="261">
        <v>393</v>
      </c>
      <c r="I310" s="262">
        <v>346</v>
      </c>
      <c r="J310" s="261">
        <f t="shared" si="12"/>
        <v>1899</v>
      </c>
      <c r="K310" s="263">
        <f t="shared" si="13"/>
        <v>379.8</v>
      </c>
      <c r="L310" s="264">
        <f t="shared" si="14"/>
        <v>-0.11959287531806616</v>
      </c>
      <c r="M310" s="260"/>
    </row>
    <row r="311" spans="1:13" x14ac:dyDescent="0.35">
      <c r="A311" s="259" t="s">
        <v>455</v>
      </c>
      <c r="B311" s="258" t="s">
        <v>456</v>
      </c>
      <c r="C311" s="196" t="s">
        <v>681</v>
      </c>
      <c r="D311" s="260" t="s">
        <v>682</v>
      </c>
      <c r="E311" s="261">
        <v>50</v>
      </c>
      <c r="F311" s="261">
        <v>47</v>
      </c>
      <c r="G311" s="261">
        <v>54</v>
      </c>
      <c r="H311" s="261">
        <v>47</v>
      </c>
      <c r="I311" s="262">
        <v>32</v>
      </c>
      <c r="J311" s="261">
        <f t="shared" si="12"/>
        <v>230</v>
      </c>
      <c r="K311" s="263">
        <f t="shared" si="13"/>
        <v>46</v>
      </c>
      <c r="L311" s="264">
        <f t="shared" si="14"/>
        <v>-0.36</v>
      </c>
      <c r="M311" s="260"/>
    </row>
    <row r="312" spans="1:13" x14ac:dyDescent="0.35">
      <c r="A312" s="259" t="s">
        <v>455</v>
      </c>
      <c r="B312" s="258" t="s">
        <v>456</v>
      </c>
      <c r="C312" s="196" t="s">
        <v>791</v>
      </c>
      <c r="D312" s="260" t="s">
        <v>792</v>
      </c>
      <c r="E312" s="261">
        <v>10</v>
      </c>
      <c r="F312" s="261">
        <v>10</v>
      </c>
      <c r="G312" s="261">
        <v>5</v>
      </c>
      <c r="H312" s="261">
        <v>2</v>
      </c>
      <c r="I312" s="262">
        <v>5</v>
      </c>
      <c r="J312" s="261">
        <f t="shared" si="12"/>
        <v>32</v>
      </c>
      <c r="K312" s="263">
        <f t="shared" si="13"/>
        <v>6.4</v>
      </c>
      <c r="L312" s="264">
        <f t="shared" si="14"/>
        <v>-0.5</v>
      </c>
      <c r="M312" s="260"/>
    </row>
    <row r="313" spans="1:13" x14ac:dyDescent="0.35">
      <c r="A313" s="259" t="s">
        <v>455</v>
      </c>
      <c r="B313" s="258" t="s">
        <v>456</v>
      </c>
      <c r="C313" s="196" t="s">
        <v>671</v>
      </c>
      <c r="D313" s="260" t="s">
        <v>672</v>
      </c>
      <c r="E313" s="261">
        <v>465</v>
      </c>
      <c r="F313" s="261">
        <v>430</v>
      </c>
      <c r="G313" s="261">
        <v>399</v>
      </c>
      <c r="H313" s="261">
        <v>429</v>
      </c>
      <c r="I313" s="262">
        <v>395</v>
      </c>
      <c r="J313" s="261">
        <f t="shared" si="12"/>
        <v>2118</v>
      </c>
      <c r="K313" s="263">
        <f t="shared" si="13"/>
        <v>423.6</v>
      </c>
      <c r="L313" s="264">
        <f t="shared" si="14"/>
        <v>-0.15053763440860216</v>
      </c>
      <c r="M313" s="260"/>
    </row>
    <row r="314" spans="1:13" x14ac:dyDescent="0.35">
      <c r="A314" s="259" t="s">
        <v>455</v>
      </c>
      <c r="B314" s="258" t="s">
        <v>456</v>
      </c>
      <c r="C314" s="196" t="s">
        <v>677</v>
      </c>
      <c r="D314" s="260" t="s">
        <v>678</v>
      </c>
      <c r="E314" s="261">
        <v>67</v>
      </c>
      <c r="F314" s="261">
        <v>59</v>
      </c>
      <c r="G314" s="261">
        <v>48</v>
      </c>
      <c r="H314" s="261">
        <v>46</v>
      </c>
      <c r="I314" s="262">
        <v>64</v>
      </c>
      <c r="J314" s="261">
        <f t="shared" si="12"/>
        <v>284</v>
      </c>
      <c r="K314" s="263">
        <f t="shared" si="13"/>
        <v>56.8</v>
      </c>
      <c r="L314" s="264">
        <f t="shared" si="14"/>
        <v>-4.4776119402985072E-2</v>
      </c>
      <c r="M314" s="260"/>
    </row>
    <row r="315" spans="1:13" x14ac:dyDescent="0.35">
      <c r="A315" s="259" t="s">
        <v>455</v>
      </c>
      <c r="B315" s="258" t="s">
        <v>498</v>
      </c>
      <c r="C315" s="196" t="s">
        <v>739</v>
      </c>
      <c r="D315" s="260" t="s">
        <v>724</v>
      </c>
      <c r="E315" s="261">
        <v>9</v>
      </c>
      <c r="F315" s="261">
        <v>12</v>
      </c>
      <c r="G315" s="261">
        <v>6</v>
      </c>
      <c r="H315" s="261">
        <v>4</v>
      </c>
      <c r="I315" s="262">
        <v>4</v>
      </c>
      <c r="J315" s="261">
        <f t="shared" si="12"/>
        <v>35</v>
      </c>
      <c r="K315" s="263">
        <f t="shared" si="13"/>
        <v>7</v>
      </c>
      <c r="L315" s="264">
        <f t="shared" si="14"/>
        <v>-0.55555555555555558</v>
      </c>
      <c r="M315" s="260"/>
    </row>
    <row r="316" spans="1:13" x14ac:dyDescent="0.35">
      <c r="A316" s="259" t="s">
        <v>455</v>
      </c>
      <c r="B316" s="258" t="s">
        <v>498</v>
      </c>
      <c r="C316" s="196" t="s">
        <v>505</v>
      </c>
      <c r="D316" s="260" t="s">
        <v>974</v>
      </c>
      <c r="E316" s="261">
        <v>70</v>
      </c>
      <c r="F316" s="261">
        <v>67</v>
      </c>
      <c r="G316" s="261">
        <v>37</v>
      </c>
      <c r="H316" s="261">
        <v>16</v>
      </c>
      <c r="I316" s="262">
        <v>3</v>
      </c>
      <c r="J316" s="261">
        <f t="shared" si="12"/>
        <v>193</v>
      </c>
      <c r="K316" s="263">
        <f t="shared" si="13"/>
        <v>38.6</v>
      </c>
      <c r="L316" s="264">
        <f t="shared" si="14"/>
        <v>-0.95714285714285718</v>
      </c>
      <c r="M316" s="260"/>
    </row>
    <row r="317" spans="1:13" x14ac:dyDescent="0.35">
      <c r="A317" s="259" t="s">
        <v>455</v>
      </c>
      <c r="B317" s="258" t="s">
        <v>498</v>
      </c>
      <c r="C317" s="196" t="s">
        <v>503</v>
      </c>
      <c r="D317" s="260" t="s">
        <v>972</v>
      </c>
      <c r="E317" s="261">
        <v>111</v>
      </c>
      <c r="F317" s="261">
        <v>108</v>
      </c>
      <c r="G317" s="261">
        <v>67</v>
      </c>
      <c r="H317" s="261">
        <v>25</v>
      </c>
      <c r="I317" s="262">
        <v>7</v>
      </c>
      <c r="J317" s="261">
        <f t="shared" si="12"/>
        <v>318</v>
      </c>
      <c r="K317" s="263">
        <f t="shared" si="13"/>
        <v>63.6</v>
      </c>
      <c r="L317" s="264">
        <f t="shared" si="14"/>
        <v>-0.93693693693693691</v>
      </c>
      <c r="M317" s="260"/>
    </row>
    <row r="318" spans="1:13" x14ac:dyDescent="0.35">
      <c r="A318" s="259" t="s">
        <v>455</v>
      </c>
      <c r="B318" s="258" t="s">
        <v>498</v>
      </c>
      <c r="C318" s="196" t="s">
        <v>507</v>
      </c>
      <c r="D318" s="260" t="s">
        <v>973</v>
      </c>
      <c r="E318" s="261">
        <v>111</v>
      </c>
      <c r="F318" s="261">
        <v>111</v>
      </c>
      <c r="G318" s="261">
        <v>67</v>
      </c>
      <c r="H318" s="261">
        <v>34</v>
      </c>
      <c r="I318" s="262">
        <v>20</v>
      </c>
      <c r="J318" s="261">
        <f t="shared" si="12"/>
        <v>343</v>
      </c>
      <c r="K318" s="263">
        <f t="shared" si="13"/>
        <v>68.599999999999994</v>
      </c>
      <c r="L318" s="264">
        <f t="shared" si="14"/>
        <v>-0.81981981981981977</v>
      </c>
      <c r="M318" s="260"/>
    </row>
    <row r="319" spans="1:13" x14ac:dyDescent="0.35">
      <c r="A319" s="259" t="s">
        <v>455</v>
      </c>
      <c r="B319" s="258" t="s">
        <v>456</v>
      </c>
      <c r="C319" s="196" t="s">
        <v>683</v>
      </c>
      <c r="D319" s="260" t="s">
        <v>684</v>
      </c>
      <c r="E319" s="261">
        <v>107</v>
      </c>
      <c r="F319" s="261">
        <v>112</v>
      </c>
      <c r="G319" s="261">
        <v>107</v>
      </c>
      <c r="H319" s="261">
        <v>87</v>
      </c>
      <c r="I319" s="262">
        <v>95</v>
      </c>
      <c r="J319" s="261">
        <f t="shared" si="12"/>
        <v>508</v>
      </c>
      <c r="K319" s="263">
        <f t="shared" si="13"/>
        <v>101.6</v>
      </c>
      <c r="L319" s="264">
        <f t="shared" si="14"/>
        <v>-0.11214953271028037</v>
      </c>
      <c r="M319" s="260"/>
    </row>
    <row r="320" spans="1:13" x14ac:dyDescent="0.35">
      <c r="A320" s="259" t="s">
        <v>381</v>
      </c>
      <c r="B320" s="258" t="s">
        <v>408</v>
      </c>
      <c r="C320" s="196" t="s">
        <v>623</v>
      </c>
      <c r="D320" s="260" t="s">
        <v>624</v>
      </c>
      <c r="E320" s="261">
        <v>48</v>
      </c>
      <c r="F320" s="261">
        <v>58</v>
      </c>
      <c r="G320" s="261">
        <v>68</v>
      </c>
      <c r="H320" s="261">
        <v>64</v>
      </c>
      <c r="I320" s="262">
        <v>64</v>
      </c>
      <c r="J320" s="261">
        <f t="shared" si="12"/>
        <v>302</v>
      </c>
      <c r="K320" s="263">
        <f t="shared" si="13"/>
        <v>60.4</v>
      </c>
      <c r="L320" s="264">
        <f t="shared" si="14"/>
        <v>0.33333333333333331</v>
      </c>
      <c r="M320" s="260"/>
    </row>
    <row r="321" spans="1:13" x14ac:dyDescent="0.35">
      <c r="A321" s="259" t="s">
        <v>381</v>
      </c>
      <c r="B321" s="258" t="s">
        <v>1296</v>
      </c>
      <c r="C321" s="196" t="s">
        <v>629</v>
      </c>
      <c r="D321" s="260" t="s">
        <v>630</v>
      </c>
      <c r="E321" s="261">
        <v>316</v>
      </c>
      <c r="F321" s="261">
        <v>356</v>
      </c>
      <c r="G321" s="261">
        <v>337</v>
      </c>
      <c r="H321" s="261">
        <v>351</v>
      </c>
      <c r="I321" s="262">
        <v>358</v>
      </c>
      <c r="J321" s="261">
        <f t="shared" si="12"/>
        <v>1718</v>
      </c>
      <c r="K321" s="263">
        <f t="shared" si="13"/>
        <v>343.6</v>
      </c>
      <c r="L321" s="264">
        <f t="shared" si="14"/>
        <v>0.13291139240506328</v>
      </c>
      <c r="M321" s="260"/>
    </row>
    <row r="322" spans="1:13" x14ac:dyDescent="0.35">
      <c r="A322" s="259" t="s">
        <v>455</v>
      </c>
      <c r="B322" s="258" t="s">
        <v>456</v>
      </c>
      <c r="C322" s="196" t="s">
        <v>685</v>
      </c>
      <c r="D322" s="260" t="s">
        <v>686</v>
      </c>
      <c r="E322" s="261">
        <v>11</v>
      </c>
      <c r="F322" s="261">
        <v>16</v>
      </c>
      <c r="G322" s="261">
        <v>13</v>
      </c>
      <c r="H322" s="261">
        <v>6</v>
      </c>
      <c r="I322" s="262">
        <v>9</v>
      </c>
      <c r="J322" s="261">
        <f t="shared" si="12"/>
        <v>55</v>
      </c>
      <c r="K322" s="263">
        <f t="shared" si="13"/>
        <v>11</v>
      </c>
      <c r="L322" s="264">
        <f t="shared" si="14"/>
        <v>-0.18181818181818182</v>
      </c>
      <c r="M322" s="260"/>
    </row>
    <row r="323" spans="1:13" x14ac:dyDescent="0.35">
      <c r="A323" s="259" t="s">
        <v>414</v>
      </c>
      <c r="B323" s="258" t="s">
        <v>415</v>
      </c>
      <c r="C323" s="196" t="s">
        <v>639</v>
      </c>
      <c r="D323" s="260" t="s">
        <v>308</v>
      </c>
      <c r="E323" s="261">
        <v>0</v>
      </c>
      <c r="F323" s="261">
        <v>286</v>
      </c>
      <c r="G323" s="261">
        <v>480</v>
      </c>
      <c r="H323" s="261">
        <v>690</v>
      </c>
      <c r="I323" s="262">
        <v>712</v>
      </c>
      <c r="J323" s="261">
        <f t="shared" si="12"/>
        <v>2168</v>
      </c>
      <c r="K323" s="263">
        <f t="shared" si="13"/>
        <v>433.6</v>
      </c>
      <c r="L323" s="264"/>
      <c r="M323" s="260"/>
    </row>
    <row r="324" spans="1:13" x14ac:dyDescent="0.35">
      <c r="A324" s="259" t="s">
        <v>414</v>
      </c>
      <c r="B324" s="258" t="s">
        <v>415</v>
      </c>
      <c r="C324" s="196" t="s">
        <v>638</v>
      </c>
      <c r="D324" s="260" t="s">
        <v>311</v>
      </c>
      <c r="E324" s="261">
        <v>0</v>
      </c>
      <c r="F324" s="261">
        <v>189</v>
      </c>
      <c r="G324" s="261">
        <v>637</v>
      </c>
      <c r="H324" s="261">
        <v>1488</v>
      </c>
      <c r="I324" s="262">
        <v>1751</v>
      </c>
      <c r="J324" s="261">
        <f t="shared" si="12"/>
        <v>4065</v>
      </c>
      <c r="K324" s="263">
        <f t="shared" si="13"/>
        <v>813</v>
      </c>
      <c r="L324" s="264"/>
      <c r="M324" s="260"/>
    </row>
    <row r="325" spans="1:13" x14ac:dyDescent="0.35">
      <c r="A325" s="259" t="s">
        <v>414</v>
      </c>
      <c r="B325" s="258" t="s">
        <v>415</v>
      </c>
      <c r="C325" s="196" t="s">
        <v>637</v>
      </c>
      <c r="D325" s="260" t="s">
        <v>310</v>
      </c>
      <c r="E325" s="261">
        <v>0</v>
      </c>
      <c r="F325" s="261">
        <v>301</v>
      </c>
      <c r="G325" s="261">
        <v>841</v>
      </c>
      <c r="H325" s="261">
        <v>1591</v>
      </c>
      <c r="I325" s="262">
        <v>1713</v>
      </c>
      <c r="J325" s="261">
        <f t="shared" ref="J325:J359" si="15">SUM(E325:I325)</f>
        <v>4446</v>
      </c>
      <c r="K325" s="263">
        <f t="shared" ref="K325:K359" si="16">J325/5</f>
        <v>889.2</v>
      </c>
      <c r="L325" s="264"/>
      <c r="M325" s="260"/>
    </row>
    <row r="326" spans="1:13" x14ac:dyDescent="0.35">
      <c r="A326" s="259" t="s">
        <v>414</v>
      </c>
      <c r="B326" s="258" t="s">
        <v>415</v>
      </c>
      <c r="C326" s="196" t="s">
        <v>640</v>
      </c>
      <c r="D326" s="260" t="s">
        <v>309</v>
      </c>
      <c r="E326" s="261">
        <v>0</v>
      </c>
      <c r="F326" s="261">
        <v>182</v>
      </c>
      <c r="G326" s="261">
        <v>403</v>
      </c>
      <c r="H326" s="261">
        <v>593</v>
      </c>
      <c r="I326" s="262">
        <v>516</v>
      </c>
      <c r="J326" s="261">
        <f t="shared" si="15"/>
        <v>1694</v>
      </c>
      <c r="K326" s="263">
        <f t="shared" si="16"/>
        <v>338.8</v>
      </c>
      <c r="L326" s="264"/>
      <c r="M326" s="260"/>
    </row>
    <row r="327" spans="1:13" x14ac:dyDescent="0.35">
      <c r="A327" s="259" t="s">
        <v>414</v>
      </c>
      <c r="B327" s="258" t="s">
        <v>415</v>
      </c>
      <c r="C327" s="196" t="s">
        <v>653</v>
      </c>
      <c r="D327" s="260" t="s">
        <v>654</v>
      </c>
      <c r="E327" s="261">
        <v>1</v>
      </c>
      <c r="F327" s="261">
        <v>1347</v>
      </c>
      <c r="G327" s="261">
        <v>2852</v>
      </c>
      <c r="H327" s="261">
        <v>2929</v>
      </c>
      <c r="I327" s="262">
        <v>2933</v>
      </c>
      <c r="J327" s="261">
        <f t="shared" si="15"/>
        <v>10062</v>
      </c>
      <c r="K327" s="263">
        <f t="shared" si="16"/>
        <v>2012.4</v>
      </c>
      <c r="L327" s="264">
        <f t="shared" ref="L327:L359" si="17">(I327-E327)/E327</f>
        <v>2932</v>
      </c>
      <c r="M327" s="260"/>
    </row>
    <row r="328" spans="1:13" x14ac:dyDescent="0.35">
      <c r="A328" s="259" t="s">
        <v>536</v>
      </c>
      <c r="B328" s="258" t="s">
        <v>537</v>
      </c>
      <c r="C328" s="196" t="s">
        <v>833</v>
      </c>
      <c r="D328" s="260" t="s">
        <v>834</v>
      </c>
      <c r="E328" s="261">
        <v>0</v>
      </c>
      <c r="F328" s="261">
        <v>0</v>
      </c>
      <c r="G328" s="261">
        <v>0</v>
      </c>
      <c r="H328" s="261">
        <v>1</v>
      </c>
      <c r="I328" s="262">
        <v>10</v>
      </c>
      <c r="J328" s="261">
        <f t="shared" si="15"/>
        <v>11</v>
      </c>
      <c r="K328" s="263">
        <f t="shared" si="16"/>
        <v>2.2000000000000002</v>
      </c>
      <c r="L328" s="264"/>
      <c r="M328" s="260"/>
    </row>
    <row r="329" spans="1:13" x14ac:dyDescent="0.35">
      <c r="A329" s="259" t="s">
        <v>381</v>
      </c>
      <c r="B329" s="258" t="s">
        <v>408</v>
      </c>
      <c r="C329" s="196" t="s">
        <v>1137</v>
      </c>
      <c r="D329" s="260" t="s">
        <v>1138</v>
      </c>
      <c r="E329" s="261">
        <v>0</v>
      </c>
      <c r="F329" s="261">
        <v>3</v>
      </c>
      <c r="G329" s="261">
        <v>1</v>
      </c>
      <c r="H329" s="261">
        <v>0</v>
      </c>
      <c r="I329" s="262">
        <v>1</v>
      </c>
      <c r="J329" s="261">
        <f t="shared" si="15"/>
        <v>5</v>
      </c>
      <c r="K329" s="263">
        <f t="shared" si="16"/>
        <v>1</v>
      </c>
      <c r="L329" s="264"/>
      <c r="M329" s="260"/>
    </row>
    <row r="330" spans="1:13" x14ac:dyDescent="0.35">
      <c r="A330" s="259" t="s">
        <v>428</v>
      </c>
      <c r="B330" s="258" t="s">
        <v>429</v>
      </c>
      <c r="C330" s="196" t="s">
        <v>862</v>
      </c>
      <c r="D330" s="260" t="s">
        <v>863</v>
      </c>
      <c r="E330" s="261">
        <v>0</v>
      </c>
      <c r="F330" s="261">
        <v>0</v>
      </c>
      <c r="G330" s="261">
        <v>1</v>
      </c>
      <c r="H330" s="261">
        <v>0</v>
      </c>
      <c r="I330" s="262">
        <v>0</v>
      </c>
      <c r="J330" s="261">
        <f t="shared" si="15"/>
        <v>1</v>
      </c>
      <c r="K330" s="263">
        <f t="shared" si="16"/>
        <v>0.2</v>
      </c>
      <c r="L330" s="264"/>
      <c r="M330" s="260"/>
    </row>
    <row r="331" spans="1:13" x14ac:dyDescent="0.35">
      <c r="A331" s="259" t="s">
        <v>428</v>
      </c>
      <c r="B331" s="258"/>
      <c r="C331" s="573" t="s">
        <v>1302</v>
      </c>
      <c r="D331" s="571" t="s">
        <v>1307</v>
      </c>
      <c r="E331" s="261"/>
      <c r="F331" s="261"/>
      <c r="G331" s="261"/>
      <c r="H331" s="261"/>
      <c r="I331" s="262">
        <v>35</v>
      </c>
      <c r="J331" s="261">
        <f t="shared" si="15"/>
        <v>35</v>
      </c>
      <c r="K331" s="263">
        <f t="shared" si="16"/>
        <v>7</v>
      </c>
      <c r="L331" s="264"/>
      <c r="M331" s="260"/>
    </row>
    <row r="332" spans="1:13" x14ac:dyDescent="0.35">
      <c r="A332" s="259" t="s">
        <v>455</v>
      </c>
      <c r="B332" s="258" t="s">
        <v>498</v>
      </c>
      <c r="C332" s="196" t="s">
        <v>1045</v>
      </c>
      <c r="D332" s="260" t="s">
        <v>1046</v>
      </c>
      <c r="E332" s="261">
        <v>6</v>
      </c>
      <c r="F332" s="261">
        <v>9</v>
      </c>
      <c r="G332" s="261">
        <v>6</v>
      </c>
      <c r="H332" s="261">
        <v>3</v>
      </c>
      <c r="I332" s="262">
        <v>1</v>
      </c>
      <c r="J332" s="261">
        <f t="shared" si="15"/>
        <v>25</v>
      </c>
      <c r="K332" s="263">
        <f t="shared" si="16"/>
        <v>5</v>
      </c>
      <c r="L332" s="264">
        <f t="shared" si="17"/>
        <v>-0.83333333333333337</v>
      </c>
      <c r="M332" s="260"/>
    </row>
    <row r="333" spans="1:13" x14ac:dyDescent="0.35">
      <c r="A333" s="259" t="s">
        <v>455</v>
      </c>
      <c r="B333" s="258" t="s">
        <v>498</v>
      </c>
      <c r="C333" s="196" t="s">
        <v>1153</v>
      </c>
      <c r="D333" s="260" t="s">
        <v>1154</v>
      </c>
      <c r="E333" s="261">
        <v>3</v>
      </c>
      <c r="F333" s="261">
        <v>7</v>
      </c>
      <c r="G333" s="261">
        <v>4</v>
      </c>
      <c r="H333" s="261">
        <v>1</v>
      </c>
      <c r="I333" s="262">
        <v>0</v>
      </c>
      <c r="J333" s="261">
        <f t="shared" si="15"/>
        <v>15</v>
      </c>
      <c r="K333" s="263">
        <f t="shared" si="16"/>
        <v>3</v>
      </c>
      <c r="L333" s="264">
        <f t="shared" si="17"/>
        <v>-1</v>
      </c>
      <c r="M333" s="260"/>
    </row>
    <row r="334" spans="1:13" x14ac:dyDescent="0.35">
      <c r="A334" s="259" t="s">
        <v>455</v>
      </c>
      <c r="B334" s="258" t="s">
        <v>498</v>
      </c>
      <c r="C334" s="196" t="s">
        <v>532</v>
      </c>
      <c r="D334" s="260" t="s">
        <v>1152</v>
      </c>
      <c r="E334" s="261">
        <v>2</v>
      </c>
      <c r="F334" s="261">
        <v>2</v>
      </c>
      <c r="G334" s="261">
        <v>1</v>
      </c>
      <c r="H334" s="261">
        <v>0</v>
      </c>
      <c r="I334" s="262">
        <v>2</v>
      </c>
      <c r="J334" s="261">
        <f t="shared" si="15"/>
        <v>7</v>
      </c>
      <c r="K334" s="263">
        <f t="shared" si="16"/>
        <v>1.4</v>
      </c>
      <c r="L334" s="264">
        <f t="shared" si="17"/>
        <v>0</v>
      </c>
      <c r="M334" s="260"/>
    </row>
    <row r="335" spans="1:13" x14ac:dyDescent="0.35">
      <c r="A335" s="259" t="s">
        <v>428</v>
      </c>
      <c r="B335" s="258" t="s">
        <v>429</v>
      </c>
      <c r="C335" s="196" t="s">
        <v>844</v>
      </c>
      <c r="D335" s="260" t="s">
        <v>845</v>
      </c>
      <c r="E335" s="261">
        <v>0</v>
      </c>
      <c r="F335" s="261">
        <v>1</v>
      </c>
      <c r="G335" s="261">
        <v>0</v>
      </c>
      <c r="H335" s="261">
        <v>0</v>
      </c>
      <c r="I335" s="262">
        <v>0</v>
      </c>
      <c r="J335" s="261">
        <f t="shared" si="15"/>
        <v>1</v>
      </c>
      <c r="K335" s="263">
        <f t="shared" si="16"/>
        <v>0.2</v>
      </c>
      <c r="L335" s="264"/>
      <c r="M335" s="260"/>
    </row>
    <row r="336" spans="1:13" x14ac:dyDescent="0.35">
      <c r="A336" s="259" t="s">
        <v>428</v>
      </c>
      <c r="B336" s="258" t="s">
        <v>429</v>
      </c>
      <c r="C336" s="196" t="s">
        <v>930</v>
      </c>
      <c r="D336" s="260" t="s">
        <v>931</v>
      </c>
      <c r="E336" s="261">
        <v>2</v>
      </c>
      <c r="F336" s="261">
        <v>1</v>
      </c>
      <c r="G336" s="261">
        <v>1</v>
      </c>
      <c r="H336" s="261">
        <v>1</v>
      </c>
      <c r="I336" s="262">
        <v>1</v>
      </c>
      <c r="J336" s="261">
        <f t="shared" si="15"/>
        <v>6</v>
      </c>
      <c r="K336" s="263">
        <f t="shared" si="16"/>
        <v>1.2</v>
      </c>
      <c r="L336" s="264">
        <f t="shared" si="17"/>
        <v>-0.5</v>
      </c>
      <c r="M336" s="260"/>
    </row>
    <row r="337" spans="1:13" x14ac:dyDescent="0.35">
      <c r="A337" s="259" t="s">
        <v>428</v>
      </c>
      <c r="B337" s="258" t="s">
        <v>429</v>
      </c>
      <c r="C337" s="196" t="s">
        <v>847</v>
      </c>
      <c r="D337" s="260" t="s">
        <v>848</v>
      </c>
      <c r="E337" s="261">
        <v>0</v>
      </c>
      <c r="F337" s="261">
        <v>0</v>
      </c>
      <c r="G337" s="261">
        <v>0</v>
      </c>
      <c r="H337" s="261">
        <v>0</v>
      </c>
      <c r="I337" s="262">
        <v>0</v>
      </c>
      <c r="J337" s="261">
        <f t="shared" si="15"/>
        <v>0</v>
      </c>
      <c r="K337" s="263">
        <f t="shared" si="16"/>
        <v>0</v>
      </c>
      <c r="L337" s="264"/>
      <c r="M337" s="260"/>
    </row>
    <row r="338" spans="1:13" x14ac:dyDescent="0.35">
      <c r="A338" s="259" t="s">
        <v>428</v>
      </c>
      <c r="B338" s="258" t="s">
        <v>429</v>
      </c>
      <c r="C338" s="196" t="s">
        <v>1023</v>
      </c>
      <c r="D338" s="260" t="s">
        <v>1024</v>
      </c>
      <c r="E338" s="261">
        <v>0</v>
      </c>
      <c r="F338" s="261">
        <v>0</v>
      </c>
      <c r="G338" s="261">
        <v>2</v>
      </c>
      <c r="H338" s="261">
        <v>2</v>
      </c>
      <c r="I338" s="262">
        <v>1</v>
      </c>
      <c r="J338" s="261">
        <f t="shared" si="15"/>
        <v>5</v>
      </c>
      <c r="K338" s="263">
        <f t="shared" si="16"/>
        <v>1</v>
      </c>
      <c r="L338" s="264"/>
      <c r="M338" s="260"/>
    </row>
    <row r="339" spans="1:13" x14ac:dyDescent="0.35">
      <c r="A339" s="259" t="s">
        <v>428</v>
      </c>
      <c r="B339" s="258" t="s">
        <v>429</v>
      </c>
      <c r="C339" s="196" t="s">
        <v>842</v>
      </c>
      <c r="D339" s="260" t="s">
        <v>843</v>
      </c>
      <c r="E339" s="261">
        <v>0</v>
      </c>
      <c r="F339" s="261">
        <v>0</v>
      </c>
      <c r="G339" s="261">
        <v>0</v>
      </c>
      <c r="H339" s="261">
        <v>1</v>
      </c>
      <c r="I339" s="262">
        <v>0</v>
      </c>
      <c r="J339" s="261">
        <f t="shared" si="15"/>
        <v>1</v>
      </c>
      <c r="K339" s="263">
        <f t="shared" si="16"/>
        <v>0.2</v>
      </c>
      <c r="L339" s="264"/>
      <c r="M339" s="260"/>
    </row>
    <row r="340" spans="1:13" x14ac:dyDescent="0.35">
      <c r="A340" s="259" t="s">
        <v>428</v>
      </c>
      <c r="B340" s="258" t="s">
        <v>429</v>
      </c>
      <c r="C340" s="196" t="s">
        <v>437</v>
      </c>
      <c r="D340" s="260" t="s">
        <v>855</v>
      </c>
      <c r="E340" s="261">
        <v>1</v>
      </c>
      <c r="F340" s="261">
        <v>1</v>
      </c>
      <c r="G340" s="261">
        <v>3</v>
      </c>
      <c r="H340" s="261">
        <v>1</v>
      </c>
      <c r="I340" s="262">
        <v>1</v>
      </c>
      <c r="J340" s="261">
        <f t="shared" si="15"/>
        <v>7</v>
      </c>
      <c r="K340" s="263">
        <f t="shared" si="16"/>
        <v>1.4</v>
      </c>
      <c r="L340" s="264">
        <f t="shared" si="17"/>
        <v>0</v>
      </c>
      <c r="M340" s="260"/>
    </row>
    <row r="341" spans="1:13" x14ac:dyDescent="0.35">
      <c r="A341" s="259" t="s">
        <v>381</v>
      </c>
      <c r="B341" s="258" t="s">
        <v>382</v>
      </c>
      <c r="C341" s="196" t="s">
        <v>940</v>
      </c>
      <c r="D341" s="260" t="s">
        <v>941</v>
      </c>
      <c r="E341" s="261">
        <v>2</v>
      </c>
      <c r="F341" s="261">
        <v>3</v>
      </c>
      <c r="G341" s="261">
        <v>1</v>
      </c>
      <c r="H341" s="261">
        <v>0</v>
      </c>
      <c r="I341" s="262">
        <v>0</v>
      </c>
      <c r="J341" s="261">
        <f t="shared" si="15"/>
        <v>6</v>
      </c>
      <c r="K341" s="263">
        <f t="shared" si="16"/>
        <v>1.2</v>
      </c>
      <c r="L341" s="264">
        <f t="shared" si="17"/>
        <v>-1</v>
      </c>
      <c r="M341" s="260"/>
    </row>
    <row r="342" spans="1:13" x14ac:dyDescent="0.35">
      <c r="A342" s="259" t="s">
        <v>455</v>
      </c>
      <c r="B342" s="258" t="s">
        <v>498</v>
      </c>
      <c r="C342" s="196" t="s">
        <v>1017</v>
      </c>
      <c r="D342" s="260" t="s">
        <v>1018</v>
      </c>
      <c r="E342" s="261">
        <v>3</v>
      </c>
      <c r="F342" s="261">
        <v>3</v>
      </c>
      <c r="G342" s="261">
        <v>4</v>
      </c>
      <c r="H342" s="261">
        <v>4</v>
      </c>
      <c r="I342" s="262">
        <v>2</v>
      </c>
      <c r="J342" s="261">
        <f t="shared" si="15"/>
        <v>16</v>
      </c>
      <c r="K342" s="263">
        <f t="shared" si="16"/>
        <v>3.2</v>
      </c>
      <c r="L342" s="264">
        <f t="shared" si="17"/>
        <v>-0.33333333333333331</v>
      </c>
      <c r="M342" s="260"/>
    </row>
    <row r="343" spans="1:13" x14ac:dyDescent="0.35">
      <c r="A343" s="259" t="s">
        <v>455</v>
      </c>
      <c r="B343" s="258" t="s">
        <v>498</v>
      </c>
      <c r="C343" s="196" t="s">
        <v>968</v>
      </c>
      <c r="D343" s="260" t="s">
        <v>969</v>
      </c>
      <c r="E343" s="261">
        <v>3</v>
      </c>
      <c r="F343" s="261">
        <v>1</v>
      </c>
      <c r="G343" s="261">
        <v>2</v>
      </c>
      <c r="H343" s="261">
        <v>0</v>
      </c>
      <c r="I343" s="262">
        <v>1</v>
      </c>
      <c r="J343" s="261">
        <f t="shared" si="15"/>
        <v>7</v>
      </c>
      <c r="K343" s="263">
        <f t="shared" si="16"/>
        <v>1.4</v>
      </c>
      <c r="L343" s="264">
        <f t="shared" si="17"/>
        <v>-0.66666666666666663</v>
      </c>
      <c r="M343" s="260"/>
    </row>
    <row r="344" spans="1:13" x14ac:dyDescent="0.35">
      <c r="A344" s="259" t="s">
        <v>455</v>
      </c>
      <c r="B344" s="258" t="s">
        <v>498</v>
      </c>
      <c r="C344" s="196" t="s">
        <v>1067</v>
      </c>
      <c r="D344" s="260" t="s">
        <v>1068</v>
      </c>
      <c r="E344" s="261">
        <v>2</v>
      </c>
      <c r="F344" s="261">
        <v>1</v>
      </c>
      <c r="G344" s="261">
        <v>0</v>
      </c>
      <c r="H344" s="261">
        <v>2</v>
      </c>
      <c r="I344" s="262">
        <v>2</v>
      </c>
      <c r="J344" s="261">
        <f t="shared" si="15"/>
        <v>7</v>
      </c>
      <c r="K344" s="263">
        <f t="shared" si="16"/>
        <v>1.4</v>
      </c>
      <c r="L344" s="264">
        <f t="shared" si="17"/>
        <v>0</v>
      </c>
      <c r="M344" s="260"/>
    </row>
    <row r="345" spans="1:13" x14ac:dyDescent="0.35">
      <c r="A345" s="259" t="s">
        <v>381</v>
      </c>
      <c r="B345" s="258" t="s">
        <v>408</v>
      </c>
      <c r="C345" s="196" t="s">
        <v>949</v>
      </c>
      <c r="D345" s="260" t="s">
        <v>950</v>
      </c>
      <c r="E345" s="261">
        <v>1</v>
      </c>
      <c r="F345" s="261">
        <v>1</v>
      </c>
      <c r="G345" s="261">
        <v>0</v>
      </c>
      <c r="H345" s="261">
        <v>1</v>
      </c>
      <c r="I345" s="262">
        <v>0</v>
      </c>
      <c r="J345" s="261">
        <f t="shared" si="15"/>
        <v>3</v>
      </c>
      <c r="K345" s="263">
        <f t="shared" si="16"/>
        <v>0.6</v>
      </c>
      <c r="L345" s="264">
        <f t="shared" si="17"/>
        <v>-1</v>
      </c>
      <c r="M345" s="260"/>
    </row>
    <row r="346" spans="1:13" x14ac:dyDescent="0.35">
      <c r="A346" s="259" t="s">
        <v>455</v>
      </c>
      <c r="B346" s="258" t="s">
        <v>498</v>
      </c>
      <c r="C346" s="196" t="s">
        <v>793</v>
      </c>
      <c r="D346" s="260" t="s">
        <v>794</v>
      </c>
      <c r="E346" s="261">
        <v>0</v>
      </c>
      <c r="F346" s="261">
        <v>0</v>
      </c>
      <c r="G346" s="261">
        <v>0</v>
      </c>
      <c r="H346" s="261">
        <v>0</v>
      </c>
      <c r="I346" s="262">
        <v>0</v>
      </c>
      <c r="J346" s="261">
        <f t="shared" si="15"/>
        <v>0</v>
      </c>
      <c r="K346" s="263">
        <f t="shared" si="16"/>
        <v>0</v>
      </c>
      <c r="L346" s="264"/>
      <c r="M346" s="260"/>
    </row>
    <row r="347" spans="1:13" x14ac:dyDescent="0.35">
      <c r="A347" s="259" t="s">
        <v>428</v>
      </c>
      <c r="B347" s="258" t="s">
        <v>429</v>
      </c>
      <c r="C347" s="196" t="s">
        <v>1135</v>
      </c>
      <c r="D347" s="260" t="s">
        <v>1136</v>
      </c>
      <c r="E347" s="261">
        <v>1</v>
      </c>
      <c r="F347" s="261">
        <v>2</v>
      </c>
      <c r="G347" s="261">
        <v>1</v>
      </c>
      <c r="H347" s="261">
        <v>1</v>
      </c>
      <c r="I347" s="262">
        <v>1</v>
      </c>
      <c r="J347" s="261">
        <f t="shared" si="15"/>
        <v>6</v>
      </c>
      <c r="K347" s="263">
        <f t="shared" si="16"/>
        <v>1.2</v>
      </c>
      <c r="L347" s="264">
        <f t="shared" si="17"/>
        <v>0</v>
      </c>
      <c r="M347" s="260"/>
    </row>
    <row r="348" spans="1:13" x14ac:dyDescent="0.35">
      <c r="A348" s="259" t="s">
        <v>455</v>
      </c>
      <c r="B348" s="258" t="s">
        <v>456</v>
      </c>
      <c r="C348" s="196" t="s">
        <v>687</v>
      </c>
      <c r="D348" s="260" t="s">
        <v>688</v>
      </c>
      <c r="E348" s="261">
        <v>5</v>
      </c>
      <c r="F348" s="261">
        <v>2</v>
      </c>
      <c r="G348" s="261">
        <v>10</v>
      </c>
      <c r="H348" s="261">
        <v>2</v>
      </c>
      <c r="I348" s="262">
        <v>1</v>
      </c>
      <c r="J348" s="261">
        <f t="shared" si="15"/>
        <v>20</v>
      </c>
      <c r="K348" s="263">
        <f t="shared" si="16"/>
        <v>4</v>
      </c>
      <c r="L348" s="264">
        <f t="shared" si="17"/>
        <v>-0.8</v>
      </c>
      <c r="M348" s="260"/>
    </row>
    <row r="349" spans="1:13" x14ac:dyDescent="0.35">
      <c r="A349" s="259" t="s">
        <v>428</v>
      </c>
      <c r="B349" s="258" t="s">
        <v>429</v>
      </c>
      <c r="C349" s="196" t="s">
        <v>1158</v>
      </c>
      <c r="D349" s="260" t="s">
        <v>1159</v>
      </c>
      <c r="E349" s="261">
        <v>1</v>
      </c>
      <c r="F349" s="261">
        <v>2</v>
      </c>
      <c r="G349" s="261">
        <v>1</v>
      </c>
      <c r="H349" s="261">
        <v>2</v>
      </c>
      <c r="I349" s="262">
        <v>0</v>
      </c>
      <c r="J349" s="261">
        <f t="shared" si="15"/>
        <v>6</v>
      </c>
      <c r="K349" s="263">
        <f t="shared" si="16"/>
        <v>1.2</v>
      </c>
      <c r="L349" s="264">
        <f t="shared" si="17"/>
        <v>-1</v>
      </c>
      <c r="M349" s="260"/>
    </row>
    <row r="350" spans="1:13" x14ac:dyDescent="0.35">
      <c r="A350" s="259" t="s">
        <v>381</v>
      </c>
      <c r="B350" s="258" t="s">
        <v>382</v>
      </c>
      <c r="C350" s="196" t="s">
        <v>616</v>
      </c>
      <c r="D350" s="260" t="s">
        <v>617</v>
      </c>
      <c r="E350" s="261">
        <v>5</v>
      </c>
      <c r="F350" s="261">
        <v>9</v>
      </c>
      <c r="G350" s="261">
        <v>5</v>
      </c>
      <c r="H350" s="261">
        <v>7</v>
      </c>
      <c r="I350" s="262">
        <v>5</v>
      </c>
      <c r="J350" s="261">
        <f t="shared" si="15"/>
        <v>31</v>
      </c>
      <c r="K350" s="263">
        <f t="shared" si="16"/>
        <v>6.2</v>
      </c>
      <c r="L350" s="264">
        <f t="shared" si="17"/>
        <v>0</v>
      </c>
      <c r="M350" s="260"/>
    </row>
    <row r="351" spans="1:13" x14ac:dyDescent="0.35">
      <c r="A351" s="259" t="s">
        <v>381</v>
      </c>
      <c r="B351" s="258" t="s">
        <v>382</v>
      </c>
      <c r="C351" s="196" t="s">
        <v>806</v>
      </c>
      <c r="D351" s="260" t="s">
        <v>807</v>
      </c>
      <c r="E351" s="261">
        <v>0</v>
      </c>
      <c r="F351" s="261">
        <v>0</v>
      </c>
      <c r="G351" s="261">
        <v>0</v>
      </c>
      <c r="H351" s="261">
        <v>3</v>
      </c>
      <c r="I351" s="262">
        <v>0</v>
      </c>
      <c r="J351" s="261">
        <f t="shared" si="15"/>
        <v>3</v>
      </c>
      <c r="K351" s="263">
        <f t="shared" si="16"/>
        <v>0.6</v>
      </c>
      <c r="L351" s="264"/>
      <c r="M351" s="260"/>
    </row>
    <row r="352" spans="1:13" x14ac:dyDescent="0.35">
      <c r="A352" s="259" t="s">
        <v>455</v>
      </c>
      <c r="B352" s="258" t="s">
        <v>466</v>
      </c>
      <c r="C352" s="573" t="s">
        <v>1303</v>
      </c>
      <c r="D352" s="571" t="s">
        <v>1308</v>
      </c>
      <c r="E352" s="261"/>
      <c r="F352" s="261"/>
      <c r="G352" s="261"/>
      <c r="H352" s="261"/>
      <c r="I352" s="262">
        <v>1</v>
      </c>
      <c r="J352" s="261">
        <f t="shared" si="15"/>
        <v>1</v>
      </c>
      <c r="K352" s="263">
        <f t="shared" si="16"/>
        <v>0.2</v>
      </c>
      <c r="L352" s="264"/>
      <c r="M352" s="260"/>
    </row>
    <row r="353" spans="1:13" x14ac:dyDescent="0.35">
      <c r="A353" s="259" t="s">
        <v>455</v>
      </c>
      <c r="B353" s="258" t="s">
        <v>466</v>
      </c>
      <c r="C353" s="196" t="s">
        <v>1106</v>
      </c>
      <c r="D353" s="260" t="s">
        <v>1107</v>
      </c>
      <c r="E353" s="261">
        <v>0</v>
      </c>
      <c r="F353" s="261">
        <v>0</v>
      </c>
      <c r="G353" s="261">
        <v>2</v>
      </c>
      <c r="H353" s="261">
        <v>0</v>
      </c>
      <c r="I353" s="262">
        <v>0</v>
      </c>
      <c r="J353" s="261">
        <f t="shared" si="15"/>
        <v>2</v>
      </c>
      <c r="K353" s="263">
        <f t="shared" si="16"/>
        <v>0.4</v>
      </c>
      <c r="L353" s="264"/>
      <c r="M353" s="260"/>
    </row>
    <row r="354" spans="1:13" x14ac:dyDescent="0.35">
      <c r="A354" s="259" t="s">
        <v>455</v>
      </c>
      <c r="B354" s="258" t="s">
        <v>466</v>
      </c>
      <c r="C354" s="196" t="s">
        <v>719</v>
      </c>
      <c r="D354" s="260" t="s">
        <v>720</v>
      </c>
      <c r="E354" s="261">
        <v>26</v>
      </c>
      <c r="F354" s="261">
        <v>14</v>
      </c>
      <c r="G354" s="261">
        <v>11</v>
      </c>
      <c r="H354" s="261">
        <v>4</v>
      </c>
      <c r="I354" s="262">
        <v>1</v>
      </c>
      <c r="J354" s="261">
        <f t="shared" si="15"/>
        <v>56</v>
      </c>
      <c r="K354" s="263">
        <f t="shared" si="16"/>
        <v>11.2</v>
      </c>
      <c r="L354" s="264">
        <f t="shared" si="17"/>
        <v>-0.96153846153846156</v>
      </c>
      <c r="M354" s="260"/>
    </row>
    <row r="355" spans="1:13" x14ac:dyDescent="0.35">
      <c r="A355" s="259" t="s">
        <v>455</v>
      </c>
      <c r="B355" s="258" t="s">
        <v>466</v>
      </c>
      <c r="C355" s="196" t="s">
        <v>1150</v>
      </c>
      <c r="D355" s="260" t="s">
        <v>720</v>
      </c>
      <c r="E355" s="261">
        <v>12</v>
      </c>
      <c r="F355" s="261">
        <v>5</v>
      </c>
      <c r="G355" s="261">
        <v>5</v>
      </c>
      <c r="H355" s="261">
        <v>4</v>
      </c>
      <c r="I355" s="262">
        <v>0</v>
      </c>
      <c r="J355" s="261">
        <f t="shared" si="15"/>
        <v>26</v>
      </c>
      <c r="K355" s="263">
        <f t="shared" si="16"/>
        <v>5.2</v>
      </c>
      <c r="L355" s="264">
        <f t="shared" si="17"/>
        <v>-1</v>
      </c>
      <c r="M355" s="260"/>
    </row>
    <row r="356" spans="1:13" x14ac:dyDescent="0.35">
      <c r="A356" s="259" t="s">
        <v>455</v>
      </c>
      <c r="B356" s="258" t="s">
        <v>466</v>
      </c>
      <c r="C356" s="196" t="s">
        <v>695</v>
      </c>
      <c r="D356" s="260" t="s">
        <v>696</v>
      </c>
      <c r="E356" s="261">
        <v>42</v>
      </c>
      <c r="F356" s="261">
        <v>24</v>
      </c>
      <c r="G356" s="261">
        <v>24</v>
      </c>
      <c r="H356" s="261">
        <v>35</v>
      </c>
      <c r="I356" s="262">
        <v>35</v>
      </c>
      <c r="J356" s="261">
        <f t="shared" si="15"/>
        <v>160</v>
      </c>
      <c r="K356" s="263">
        <f t="shared" si="16"/>
        <v>32</v>
      </c>
      <c r="L356" s="264">
        <f t="shared" si="17"/>
        <v>-0.16666666666666666</v>
      </c>
      <c r="M356" s="260"/>
    </row>
    <row r="357" spans="1:13" x14ac:dyDescent="0.35">
      <c r="A357" s="259" t="s">
        <v>455</v>
      </c>
      <c r="B357" s="258" t="s">
        <v>466</v>
      </c>
      <c r="C357" s="196" t="s">
        <v>488</v>
      </c>
      <c r="D357" s="260" t="s">
        <v>696</v>
      </c>
      <c r="E357" s="261">
        <v>69</v>
      </c>
      <c r="F357" s="261">
        <v>54</v>
      </c>
      <c r="G357" s="261">
        <v>49</v>
      </c>
      <c r="H357" s="261">
        <v>53</v>
      </c>
      <c r="I357" s="262">
        <v>47</v>
      </c>
      <c r="J357" s="261">
        <f t="shared" si="15"/>
        <v>272</v>
      </c>
      <c r="K357" s="263">
        <f t="shared" si="16"/>
        <v>54.4</v>
      </c>
      <c r="L357" s="264">
        <f t="shared" si="17"/>
        <v>-0.3188405797101449</v>
      </c>
      <c r="M357" s="260"/>
    </row>
    <row r="358" spans="1:13" x14ac:dyDescent="0.35">
      <c r="A358" s="259" t="s">
        <v>455</v>
      </c>
      <c r="B358" s="258" t="s">
        <v>466</v>
      </c>
      <c r="C358" s="196" t="s">
        <v>692</v>
      </c>
      <c r="D358" s="260" t="s">
        <v>697</v>
      </c>
      <c r="E358" s="261">
        <v>100</v>
      </c>
      <c r="F358" s="261">
        <v>138</v>
      </c>
      <c r="G358" s="261">
        <v>143</v>
      </c>
      <c r="H358" s="261">
        <v>129</v>
      </c>
      <c r="I358" s="262">
        <v>114</v>
      </c>
      <c r="J358" s="261">
        <f t="shared" si="15"/>
        <v>624</v>
      </c>
      <c r="K358" s="263">
        <f t="shared" si="16"/>
        <v>124.8</v>
      </c>
      <c r="L358" s="264">
        <f t="shared" si="17"/>
        <v>0.14000000000000001</v>
      </c>
      <c r="M358" s="260"/>
    </row>
    <row r="359" spans="1:13" ht="15.5" x14ac:dyDescent="0.35">
      <c r="D359" s="266" t="s">
        <v>208</v>
      </c>
      <c r="E359" s="267">
        <v>35519</v>
      </c>
      <c r="F359" s="267">
        <v>34488</v>
      </c>
      <c r="G359" s="267">
        <v>32809</v>
      </c>
      <c r="H359" s="267">
        <v>31410</v>
      </c>
      <c r="I359" s="267">
        <f>SUM(I4:I358)</f>
        <v>29984</v>
      </c>
      <c r="J359" s="261">
        <f t="shared" si="15"/>
        <v>164210</v>
      </c>
      <c r="K359" s="263">
        <f t="shared" si="16"/>
        <v>32842</v>
      </c>
      <c r="L359" s="264">
        <f t="shared" si="17"/>
        <v>-0.15583208986739491</v>
      </c>
      <c r="M359" s="260"/>
    </row>
    <row r="362" spans="1:13" x14ac:dyDescent="0.35">
      <c r="A362" s="268" t="s">
        <v>1310</v>
      </c>
      <c r="B362" s="105"/>
    </row>
  </sheetData>
  <sheetProtection autoFilter="0"/>
  <mergeCells count="1">
    <mergeCell ref="A1:L1"/>
  </mergeCells>
  <printOptions horizontalCentered="1"/>
  <pageMargins left="0.25" right="0.25" top="0.75" bottom="0.75" header="0.3" footer="0.3"/>
  <pageSetup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7:J22"/>
  <sheetViews>
    <sheetView view="pageLayout" zoomScale="75" zoomScaleNormal="100" zoomScalePageLayoutView="75" workbookViewId="0">
      <selection activeCell="C10" sqref="C10:H10"/>
    </sheetView>
  </sheetViews>
  <sheetFormatPr defaultRowHeight="14.5" x14ac:dyDescent="0.35"/>
  <cols>
    <col min="2" max="2" width="9.1796875" style="7"/>
    <col min="3" max="3" width="10.453125" style="7" customWidth="1"/>
    <col min="4" max="10" width="9.1796875" style="7"/>
  </cols>
  <sheetData>
    <row r="7" spans="2:10" ht="25.5" customHeight="1" x14ac:dyDescent="0.35">
      <c r="C7" s="602" t="s">
        <v>209</v>
      </c>
      <c r="D7" s="602"/>
      <c r="E7" s="602"/>
      <c r="F7" s="602"/>
      <c r="G7" s="602"/>
      <c r="H7" s="653"/>
    </row>
    <row r="10" spans="2:10" s="1" customFormat="1" ht="34.5" customHeight="1" x14ac:dyDescent="0.35">
      <c r="B10" s="17"/>
      <c r="C10" s="603" t="s">
        <v>1243</v>
      </c>
      <c r="D10" s="603"/>
      <c r="E10" s="603"/>
      <c r="F10" s="603"/>
      <c r="G10" s="603"/>
      <c r="H10" s="603"/>
      <c r="I10" s="17"/>
      <c r="J10" s="17"/>
    </row>
    <row r="11" spans="2:10" x14ac:dyDescent="0.35">
      <c r="C11" s="9"/>
      <c r="D11" s="9"/>
      <c r="E11" s="9"/>
      <c r="F11" s="9"/>
      <c r="G11" s="9"/>
      <c r="H11" s="9"/>
    </row>
    <row r="12" spans="2:10" ht="21" x14ac:dyDescent="0.5">
      <c r="C12" s="605"/>
      <c r="D12" s="605"/>
      <c r="E12" s="605"/>
      <c r="F12" s="605"/>
      <c r="G12" s="605"/>
      <c r="H12" s="605"/>
    </row>
    <row r="16" spans="2:10" ht="15.5" x14ac:dyDescent="0.35">
      <c r="C16" s="78" t="s">
        <v>1257</v>
      </c>
      <c r="D16" s="606" t="s">
        <v>1260</v>
      </c>
      <c r="E16" s="606"/>
      <c r="F16" s="606"/>
      <c r="G16" s="606"/>
      <c r="H16" s="606"/>
    </row>
    <row r="17" spans="2:10" x14ac:dyDescent="0.35">
      <c r="C17" s="11"/>
      <c r="D17" s="13"/>
      <c r="E17" s="13"/>
      <c r="F17" s="13"/>
      <c r="G17" s="13"/>
      <c r="H17" s="13"/>
      <c r="I17" s="12"/>
      <c r="J17" s="12"/>
    </row>
    <row r="18" spans="2:10" x14ac:dyDescent="0.35">
      <c r="C18" s="10"/>
    </row>
    <row r="20" spans="2:10" x14ac:dyDescent="0.35">
      <c r="B20" s="601"/>
      <c r="C20" s="601"/>
      <c r="D20" s="601"/>
      <c r="E20" s="601"/>
      <c r="F20" s="601"/>
      <c r="G20" s="601"/>
      <c r="H20" s="601"/>
      <c r="I20" s="601"/>
    </row>
    <row r="22" spans="2:10" x14ac:dyDescent="0.35">
      <c r="B22" s="601"/>
      <c r="C22" s="601"/>
      <c r="D22" s="601"/>
      <c r="E22" s="601"/>
      <c r="F22" s="601"/>
      <c r="G22" s="601"/>
      <c r="H22" s="601"/>
      <c r="I22" s="601"/>
    </row>
  </sheetData>
  <mergeCells count="6">
    <mergeCell ref="C7:H7"/>
    <mergeCell ref="C10:H10"/>
    <mergeCell ref="C12:H12"/>
    <mergeCell ref="B20:I20"/>
    <mergeCell ref="B22:I22"/>
    <mergeCell ref="D16:H16"/>
  </mergeCells>
  <pageMargins left="0.7" right="0.7" top="0.75" bottom="0.75" header="0.3" footer="0.3"/>
  <pageSetup orientation="portrait" horizontalDpi="300" verticalDpi="300" r:id="rId1"/>
  <headerFooter>
    <oddFooter>&amp;L&amp;"Roboto,Bold"&amp;9Resource Planning Toolkit Updated May, 2020&amp;C&amp;"Roboto,Regular"&amp;9Page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39997558519241921"/>
    <pageSetUpPr fitToPage="1"/>
  </sheetPr>
  <dimension ref="A1:O158"/>
  <sheetViews>
    <sheetView zoomScale="75" zoomScaleNormal="75" workbookViewId="0">
      <pane ySplit="3" topLeftCell="A4" activePane="bottomLeft" state="frozen"/>
      <selection pane="bottomLeft" activeCell="F2" sqref="F2"/>
    </sheetView>
  </sheetViews>
  <sheetFormatPr defaultColWidth="9.1796875" defaultRowHeight="14.5" x14ac:dyDescent="0.35"/>
  <cols>
    <col min="1" max="1" width="11.54296875" style="27" customWidth="1"/>
    <col min="2" max="3" width="13.1796875" style="27" customWidth="1"/>
    <col min="4" max="4" width="49" style="27" customWidth="1"/>
    <col min="5" max="9" width="8.6328125" style="27" bestFit="1" customWidth="1"/>
    <col min="10" max="10" width="0.81640625" style="86" customWidth="1"/>
    <col min="11" max="11" width="9.90625" style="86" bestFit="1" customWidth="1"/>
    <col min="12" max="12" width="8.6328125" style="86" bestFit="1" customWidth="1"/>
    <col min="13" max="13" width="12.54296875" style="87" bestFit="1" customWidth="1"/>
    <col min="14" max="14" width="9.1796875" style="27" customWidth="1"/>
    <col min="15" max="15" width="9.1796875" style="27"/>
    <col min="16" max="16" width="8.6328125" style="27" customWidth="1"/>
    <col min="17" max="17" width="9.1796875" style="27" customWidth="1"/>
    <col min="18" max="22" width="9.1796875" style="27"/>
    <col min="23" max="23" width="9.1796875" style="27" customWidth="1"/>
    <col min="24" max="25" width="9.1796875" style="27"/>
    <col min="26" max="27" width="9.1796875" style="27" customWidth="1"/>
    <col min="28" max="28" width="9.1796875" style="27"/>
    <col min="29" max="30" width="9.1796875" style="27" customWidth="1"/>
    <col min="31" max="35" width="9.1796875" style="27"/>
    <col min="36" max="36" width="9.1796875" style="27" customWidth="1"/>
    <col min="37" max="40" width="9.1796875" style="27"/>
    <col min="41" max="41" width="9.1796875" style="27" customWidth="1"/>
    <col min="42" max="46" width="9.1796875" style="27"/>
    <col min="47" max="47" width="9.1796875" style="27" customWidth="1"/>
    <col min="48" max="16384" width="9.1796875" style="27"/>
  </cols>
  <sheetData>
    <row r="1" spans="1:15" s="88" customFormat="1" ht="35.25" customHeight="1" thickBot="1" x14ac:dyDescent="0.45">
      <c r="A1" s="654" t="s">
        <v>1264</v>
      </c>
      <c r="B1" s="655"/>
      <c r="C1" s="655"/>
      <c r="D1" s="655"/>
      <c r="E1" s="655"/>
      <c r="F1" s="655"/>
      <c r="G1" s="655"/>
      <c r="H1" s="655"/>
      <c r="I1" s="655"/>
      <c r="J1" s="655"/>
      <c r="K1" s="655"/>
      <c r="L1" s="655"/>
      <c r="M1" s="656"/>
    </row>
    <row r="2" spans="1:15" s="89" customFormat="1" ht="24" customHeight="1" thickBot="1" x14ac:dyDescent="0.4">
      <c r="A2" s="660" t="s">
        <v>226</v>
      </c>
      <c r="B2" s="660"/>
      <c r="C2" s="660"/>
      <c r="D2" s="660"/>
      <c r="E2" s="425">
        <f>SUM(E4:E77)</f>
        <v>2664</v>
      </c>
      <c r="F2" s="425">
        <f>SUM(F4:F77)</f>
        <v>2522</v>
      </c>
      <c r="G2" s="425">
        <f>SUM(G4:G77)</f>
        <v>2612</v>
      </c>
      <c r="H2" s="425">
        <f>SUM(H4:H77)</f>
        <v>2576</v>
      </c>
      <c r="I2" s="425">
        <f>SUM(I4:I77)</f>
        <v>2763</v>
      </c>
      <c r="J2" s="83"/>
      <c r="K2" s="426">
        <f>SUM(E2:I2)</f>
        <v>13137</v>
      </c>
      <c r="L2" s="426">
        <f>K2/5</f>
        <v>2627.4</v>
      </c>
      <c r="M2" s="427">
        <f>((I2-E2)/E2)</f>
        <v>3.7162162162162164E-2</v>
      </c>
    </row>
    <row r="3" spans="1:15" s="91" customFormat="1" ht="36" customHeight="1" x14ac:dyDescent="0.35">
      <c r="A3" s="330" t="s">
        <v>221</v>
      </c>
      <c r="B3" s="330" t="s">
        <v>222</v>
      </c>
      <c r="C3" s="330" t="s">
        <v>1330</v>
      </c>
      <c r="D3" s="330" t="s">
        <v>223</v>
      </c>
      <c r="E3" s="330">
        <v>2015</v>
      </c>
      <c r="F3" s="330">
        <v>2016</v>
      </c>
      <c r="G3" s="330">
        <v>2017</v>
      </c>
      <c r="H3" s="330">
        <v>2018</v>
      </c>
      <c r="I3" s="330">
        <v>2019</v>
      </c>
      <c r="J3" s="90"/>
      <c r="K3" s="424" t="s">
        <v>1274</v>
      </c>
      <c r="L3" s="424" t="s">
        <v>1275</v>
      </c>
      <c r="M3" s="424" t="s">
        <v>1278</v>
      </c>
      <c r="O3" s="270"/>
    </row>
    <row r="4" spans="1:15" x14ac:dyDescent="0.35">
      <c r="A4" s="271" t="s">
        <v>227</v>
      </c>
      <c r="B4" s="271" t="s">
        <v>232</v>
      </c>
      <c r="C4" s="419">
        <v>301</v>
      </c>
      <c r="D4" s="116" t="s">
        <v>233</v>
      </c>
      <c r="E4" s="444">
        <v>27</v>
      </c>
      <c r="F4" s="444">
        <v>13</v>
      </c>
      <c r="G4" s="444">
        <v>8</v>
      </c>
      <c r="H4" s="445">
        <v>6</v>
      </c>
      <c r="I4" s="447">
        <v>1</v>
      </c>
      <c r="J4" s="422"/>
      <c r="K4" s="438">
        <f t="shared" ref="K4:K34" si="0">SUM(E4:I4)</f>
        <v>55</v>
      </c>
      <c r="L4" s="438">
        <f t="shared" ref="L4:L66" si="1">K4/5</f>
        <v>11</v>
      </c>
      <c r="M4" s="276">
        <f t="shared" ref="M4:M27" si="2">((I4-E4)/E4)</f>
        <v>-0.96296296296296291</v>
      </c>
    </row>
    <row r="5" spans="1:15" x14ac:dyDescent="0.35">
      <c r="A5" s="271" t="s">
        <v>285</v>
      </c>
      <c r="B5" s="271" t="s">
        <v>302</v>
      </c>
      <c r="C5" s="420">
        <v>608</v>
      </c>
      <c r="D5" s="116" t="s">
        <v>303</v>
      </c>
      <c r="E5" s="444">
        <v>9</v>
      </c>
      <c r="F5" s="444">
        <v>3</v>
      </c>
      <c r="G5" s="444">
        <v>4</v>
      </c>
      <c r="H5" s="445">
        <v>8</v>
      </c>
      <c r="I5" s="447">
        <v>5</v>
      </c>
      <c r="J5" s="422"/>
      <c r="K5" s="438">
        <f t="shared" si="0"/>
        <v>29</v>
      </c>
      <c r="L5" s="438">
        <f t="shared" si="1"/>
        <v>5.8</v>
      </c>
      <c r="M5" s="276">
        <f t="shared" si="2"/>
        <v>-0.44444444444444442</v>
      </c>
    </row>
    <row r="6" spans="1:15" x14ac:dyDescent="0.35">
      <c r="A6" s="272" t="s">
        <v>275</v>
      </c>
      <c r="B6" s="272" t="s">
        <v>276</v>
      </c>
      <c r="C6" s="420">
        <v>344</v>
      </c>
      <c r="D6" s="114" t="s">
        <v>277</v>
      </c>
      <c r="E6" s="438">
        <v>5</v>
      </c>
      <c r="F6" s="438">
        <v>9</v>
      </c>
      <c r="G6" s="438">
        <v>3</v>
      </c>
      <c r="H6" s="461">
        <v>3</v>
      </c>
      <c r="I6" s="462">
        <v>3</v>
      </c>
      <c r="J6" s="422"/>
      <c r="K6" s="438">
        <f t="shared" si="0"/>
        <v>23</v>
      </c>
      <c r="L6" s="438">
        <f t="shared" si="1"/>
        <v>4.5999999999999996</v>
      </c>
      <c r="M6" s="276">
        <f t="shared" si="2"/>
        <v>-0.4</v>
      </c>
    </row>
    <row r="7" spans="1:15" x14ac:dyDescent="0.35">
      <c r="A7" s="271" t="s">
        <v>275</v>
      </c>
      <c r="B7" s="271" t="s">
        <v>276</v>
      </c>
      <c r="C7" s="420" t="s">
        <v>1312</v>
      </c>
      <c r="D7" s="116" t="s">
        <v>278</v>
      </c>
      <c r="E7" s="444">
        <v>35</v>
      </c>
      <c r="F7" s="444">
        <v>29</v>
      </c>
      <c r="G7" s="444">
        <v>34</v>
      </c>
      <c r="H7" s="445">
        <f>14+23</f>
        <v>37</v>
      </c>
      <c r="I7" s="447">
        <v>40</v>
      </c>
      <c r="J7" s="422"/>
      <c r="K7" s="438">
        <f t="shared" si="0"/>
        <v>175</v>
      </c>
      <c r="L7" s="438">
        <f t="shared" si="1"/>
        <v>35</v>
      </c>
      <c r="M7" s="276">
        <f t="shared" si="2"/>
        <v>0.14285714285714285</v>
      </c>
    </row>
    <row r="8" spans="1:15" x14ac:dyDescent="0.35">
      <c r="A8" s="271" t="s">
        <v>285</v>
      </c>
      <c r="B8" s="271" t="s">
        <v>232</v>
      </c>
      <c r="C8" s="421" t="s">
        <v>804</v>
      </c>
      <c r="D8" s="116" t="s">
        <v>286</v>
      </c>
      <c r="E8" s="444">
        <v>3</v>
      </c>
      <c r="F8" s="444">
        <v>1</v>
      </c>
      <c r="G8" s="444"/>
      <c r="H8" s="445"/>
      <c r="I8" s="447">
        <v>0</v>
      </c>
      <c r="J8" s="422"/>
      <c r="K8" s="438">
        <f t="shared" si="0"/>
        <v>4</v>
      </c>
      <c r="L8" s="438">
        <f t="shared" si="1"/>
        <v>0.8</v>
      </c>
      <c r="M8" s="276">
        <f t="shared" si="2"/>
        <v>-1</v>
      </c>
    </row>
    <row r="9" spans="1:15" x14ac:dyDescent="0.35">
      <c r="A9" s="271" t="s">
        <v>227</v>
      </c>
      <c r="B9" s="271" t="s">
        <v>238</v>
      </c>
      <c r="C9" s="420" t="s">
        <v>815</v>
      </c>
      <c r="D9" s="116" t="s">
        <v>239</v>
      </c>
      <c r="E9" s="444"/>
      <c r="F9" s="444">
        <v>2</v>
      </c>
      <c r="G9" s="444"/>
      <c r="H9" s="445">
        <v>1</v>
      </c>
      <c r="I9" s="447">
        <v>0</v>
      </c>
      <c r="J9" s="422"/>
      <c r="K9" s="438">
        <f t="shared" si="0"/>
        <v>3</v>
      </c>
      <c r="L9" s="438">
        <f t="shared" si="1"/>
        <v>0.6</v>
      </c>
      <c r="M9" s="276"/>
    </row>
    <row r="10" spans="1:15" x14ac:dyDescent="0.35">
      <c r="A10" s="271" t="s">
        <v>227</v>
      </c>
      <c r="B10" s="271" t="s">
        <v>238</v>
      </c>
      <c r="C10" s="421" t="s">
        <v>467</v>
      </c>
      <c r="D10" s="116" t="s">
        <v>240</v>
      </c>
      <c r="E10" s="444">
        <v>1</v>
      </c>
      <c r="F10" s="444">
        <v>1</v>
      </c>
      <c r="G10" s="444">
        <v>1</v>
      </c>
      <c r="H10" s="438">
        <v>0</v>
      </c>
      <c r="I10" s="460">
        <v>0</v>
      </c>
      <c r="J10" s="422"/>
      <c r="K10" s="438">
        <f t="shared" si="0"/>
        <v>3</v>
      </c>
      <c r="L10" s="438">
        <f t="shared" si="1"/>
        <v>0.6</v>
      </c>
      <c r="M10" s="276">
        <f t="shared" si="2"/>
        <v>-1</v>
      </c>
    </row>
    <row r="11" spans="1:15" x14ac:dyDescent="0.35">
      <c r="A11" s="271" t="s">
        <v>227</v>
      </c>
      <c r="B11" s="271" t="s">
        <v>238</v>
      </c>
      <c r="C11" s="420" t="s">
        <v>468</v>
      </c>
      <c r="D11" s="116" t="s">
        <v>241</v>
      </c>
      <c r="E11" s="444">
        <v>11</v>
      </c>
      <c r="F11" s="444">
        <v>13</v>
      </c>
      <c r="G11" s="444">
        <v>12</v>
      </c>
      <c r="H11" s="445">
        <v>9</v>
      </c>
      <c r="I11" s="447">
        <v>17</v>
      </c>
      <c r="J11" s="422"/>
      <c r="K11" s="438">
        <f t="shared" si="0"/>
        <v>62</v>
      </c>
      <c r="L11" s="438">
        <f t="shared" si="1"/>
        <v>12.4</v>
      </c>
      <c r="M11" s="276">
        <f t="shared" si="2"/>
        <v>0.54545454545454541</v>
      </c>
    </row>
    <row r="12" spans="1:15" x14ac:dyDescent="0.35">
      <c r="A12" s="271" t="s">
        <v>285</v>
      </c>
      <c r="B12" s="271" t="s">
        <v>232</v>
      </c>
      <c r="C12" s="420" t="s">
        <v>589</v>
      </c>
      <c r="D12" s="274" t="s">
        <v>287</v>
      </c>
      <c r="E12" s="444"/>
      <c r="F12" s="444"/>
      <c r="G12" s="444"/>
      <c r="H12" s="445">
        <v>10</v>
      </c>
      <c r="I12" s="447">
        <v>6</v>
      </c>
      <c r="J12" s="422"/>
      <c r="K12" s="438">
        <f t="shared" si="0"/>
        <v>16</v>
      </c>
      <c r="L12" s="438">
        <f t="shared" si="1"/>
        <v>3.2</v>
      </c>
      <c r="M12" s="276"/>
    </row>
    <row r="13" spans="1:15" x14ac:dyDescent="0.35">
      <c r="A13" s="271" t="s">
        <v>227</v>
      </c>
      <c r="B13" s="271" t="s">
        <v>238</v>
      </c>
      <c r="C13" s="420" t="s">
        <v>711</v>
      </c>
      <c r="D13" s="116" t="s">
        <v>242</v>
      </c>
      <c r="E13" s="444">
        <v>3</v>
      </c>
      <c r="F13" s="444">
        <v>2</v>
      </c>
      <c r="G13" s="444">
        <v>1</v>
      </c>
      <c r="H13" s="438">
        <v>0</v>
      </c>
      <c r="I13" s="460">
        <v>0</v>
      </c>
      <c r="J13" s="422"/>
      <c r="K13" s="438">
        <f t="shared" si="0"/>
        <v>6</v>
      </c>
      <c r="L13" s="438">
        <f t="shared" si="1"/>
        <v>1.2</v>
      </c>
      <c r="M13" s="276">
        <f t="shared" si="2"/>
        <v>-1</v>
      </c>
    </row>
    <row r="14" spans="1:15" x14ac:dyDescent="0.35">
      <c r="A14" s="271" t="s">
        <v>285</v>
      </c>
      <c r="B14" s="271" t="s">
        <v>232</v>
      </c>
      <c r="C14" s="420" t="s">
        <v>817</v>
      </c>
      <c r="D14" s="116" t="s">
        <v>1313</v>
      </c>
      <c r="E14" s="444"/>
      <c r="F14" s="444"/>
      <c r="G14" s="444"/>
      <c r="H14" s="445"/>
      <c r="I14" s="447">
        <v>7</v>
      </c>
      <c r="J14" s="422"/>
      <c r="K14" s="438">
        <f t="shared" si="0"/>
        <v>7</v>
      </c>
      <c r="L14" s="438">
        <f t="shared" si="1"/>
        <v>1.4</v>
      </c>
      <c r="M14" s="276"/>
    </row>
    <row r="15" spans="1:15" x14ac:dyDescent="0.35">
      <c r="A15" s="271" t="s">
        <v>285</v>
      </c>
      <c r="B15" s="271" t="s">
        <v>232</v>
      </c>
      <c r="C15" s="420" t="s">
        <v>592</v>
      </c>
      <c r="D15" s="116" t="s">
        <v>288</v>
      </c>
      <c r="E15" s="444">
        <v>8</v>
      </c>
      <c r="F15" s="444">
        <v>10</v>
      </c>
      <c r="G15" s="444">
        <v>5</v>
      </c>
      <c r="H15" s="445">
        <v>3</v>
      </c>
      <c r="I15" s="447">
        <v>0</v>
      </c>
      <c r="J15" s="422"/>
      <c r="K15" s="438">
        <f t="shared" si="0"/>
        <v>26</v>
      </c>
      <c r="L15" s="438">
        <f t="shared" si="1"/>
        <v>5.2</v>
      </c>
      <c r="M15" s="276">
        <f t="shared" si="2"/>
        <v>-1</v>
      </c>
    </row>
    <row r="16" spans="1:15" x14ac:dyDescent="0.35">
      <c r="A16" s="271" t="s">
        <v>285</v>
      </c>
      <c r="B16" s="271" t="s">
        <v>232</v>
      </c>
      <c r="C16" s="421" t="s">
        <v>384</v>
      </c>
      <c r="D16" s="116" t="s">
        <v>289</v>
      </c>
      <c r="E16" s="463"/>
      <c r="F16" s="444">
        <v>1</v>
      </c>
      <c r="G16" s="444">
        <v>1</v>
      </c>
      <c r="H16" s="445">
        <v>0</v>
      </c>
      <c r="I16" s="447">
        <v>0</v>
      </c>
      <c r="J16" s="422"/>
      <c r="K16" s="438">
        <f t="shared" si="0"/>
        <v>2</v>
      </c>
      <c r="L16" s="438">
        <f t="shared" si="1"/>
        <v>0.4</v>
      </c>
      <c r="M16" s="276"/>
    </row>
    <row r="17" spans="1:14" x14ac:dyDescent="0.35">
      <c r="A17" s="271" t="s">
        <v>285</v>
      </c>
      <c r="B17" s="271" t="s">
        <v>232</v>
      </c>
      <c r="C17" s="420" t="s">
        <v>383</v>
      </c>
      <c r="D17" s="116" t="s">
        <v>290</v>
      </c>
      <c r="E17" s="444">
        <v>6</v>
      </c>
      <c r="F17" s="444">
        <v>15</v>
      </c>
      <c r="G17" s="444">
        <v>35</v>
      </c>
      <c r="H17" s="445">
        <v>31</v>
      </c>
      <c r="I17" s="447">
        <v>9</v>
      </c>
      <c r="J17" s="422"/>
      <c r="K17" s="438">
        <f t="shared" si="0"/>
        <v>96</v>
      </c>
      <c r="L17" s="438">
        <f t="shared" si="1"/>
        <v>19.2</v>
      </c>
      <c r="M17" s="276">
        <f t="shared" si="2"/>
        <v>0.5</v>
      </c>
    </row>
    <row r="18" spans="1:14" x14ac:dyDescent="0.35">
      <c r="A18" s="271" t="s">
        <v>285</v>
      </c>
      <c r="B18" s="271" t="s">
        <v>232</v>
      </c>
      <c r="C18" s="421" t="s">
        <v>591</v>
      </c>
      <c r="D18" s="116" t="s">
        <v>291</v>
      </c>
      <c r="E18" s="444">
        <v>1</v>
      </c>
      <c r="F18" s="444">
        <v>1</v>
      </c>
      <c r="G18" s="444"/>
      <c r="H18" s="445"/>
      <c r="I18" s="447">
        <v>0</v>
      </c>
      <c r="J18" s="422"/>
      <c r="K18" s="438">
        <f t="shared" si="0"/>
        <v>2</v>
      </c>
      <c r="L18" s="438">
        <f t="shared" si="1"/>
        <v>0.4</v>
      </c>
      <c r="M18" s="276">
        <f t="shared" si="2"/>
        <v>-1</v>
      </c>
    </row>
    <row r="19" spans="1:14" x14ac:dyDescent="0.35">
      <c r="A19" s="271" t="s">
        <v>275</v>
      </c>
      <c r="B19" s="271" t="s">
        <v>276</v>
      </c>
      <c r="C19" s="420" t="s">
        <v>658</v>
      </c>
      <c r="D19" s="114" t="s">
        <v>279</v>
      </c>
      <c r="E19" s="444">
        <v>6</v>
      </c>
      <c r="F19" s="444">
        <v>7</v>
      </c>
      <c r="G19" s="444">
        <v>6</v>
      </c>
      <c r="H19" s="445">
        <v>5</v>
      </c>
      <c r="I19" s="447">
        <v>3</v>
      </c>
      <c r="J19" s="422"/>
      <c r="K19" s="438">
        <f t="shared" si="0"/>
        <v>27</v>
      </c>
      <c r="L19" s="438">
        <f t="shared" si="1"/>
        <v>5.4</v>
      </c>
      <c r="M19" s="276">
        <f t="shared" si="2"/>
        <v>-0.5</v>
      </c>
    </row>
    <row r="20" spans="1:14" x14ac:dyDescent="0.35">
      <c r="A20" s="271" t="s">
        <v>285</v>
      </c>
      <c r="B20" s="271" t="s">
        <v>302</v>
      </c>
      <c r="C20" s="420" t="s">
        <v>621</v>
      </c>
      <c r="D20" s="116" t="s">
        <v>304</v>
      </c>
      <c r="E20" s="444">
        <v>20</v>
      </c>
      <c r="F20" s="444">
        <v>18</v>
      </c>
      <c r="G20" s="444">
        <v>22</v>
      </c>
      <c r="H20" s="445">
        <v>20</v>
      </c>
      <c r="I20" s="447">
        <v>33</v>
      </c>
      <c r="J20" s="422"/>
      <c r="K20" s="438">
        <f t="shared" si="0"/>
        <v>113</v>
      </c>
      <c r="L20" s="438">
        <f t="shared" si="1"/>
        <v>22.6</v>
      </c>
      <c r="M20" s="276">
        <f t="shared" si="2"/>
        <v>0.65</v>
      </c>
    </row>
    <row r="21" spans="1:14" x14ac:dyDescent="0.35">
      <c r="A21" s="271" t="s">
        <v>313</v>
      </c>
      <c r="B21" s="271" t="s">
        <v>313</v>
      </c>
      <c r="C21" s="421" t="s">
        <v>469</v>
      </c>
      <c r="D21" s="116" t="s">
        <v>314</v>
      </c>
      <c r="E21" s="444">
        <v>1</v>
      </c>
      <c r="F21" s="444"/>
      <c r="G21" s="444"/>
      <c r="H21" s="445"/>
      <c r="I21" s="447">
        <v>0</v>
      </c>
      <c r="J21" s="422"/>
      <c r="K21" s="438">
        <f t="shared" si="0"/>
        <v>1</v>
      </c>
      <c r="L21" s="438">
        <f t="shared" si="1"/>
        <v>0.2</v>
      </c>
      <c r="M21" s="276">
        <f t="shared" si="2"/>
        <v>-1</v>
      </c>
    </row>
    <row r="22" spans="1:14" x14ac:dyDescent="0.35">
      <c r="A22" s="271" t="s">
        <v>227</v>
      </c>
      <c r="B22" s="271" t="s">
        <v>238</v>
      </c>
      <c r="C22" s="420" t="s">
        <v>470</v>
      </c>
      <c r="D22" s="116" t="s">
        <v>243</v>
      </c>
      <c r="E22" s="444">
        <v>12</v>
      </c>
      <c r="F22" s="444">
        <v>10</v>
      </c>
      <c r="G22" s="444">
        <v>10</v>
      </c>
      <c r="H22" s="445">
        <v>11</v>
      </c>
      <c r="I22" s="447">
        <v>8</v>
      </c>
      <c r="J22" s="422"/>
      <c r="K22" s="438">
        <f t="shared" si="0"/>
        <v>51</v>
      </c>
      <c r="L22" s="438">
        <f t="shared" si="1"/>
        <v>10.199999999999999</v>
      </c>
      <c r="M22" s="276">
        <f t="shared" si="2"/>
        <v>-0.33333333333333331</v>
      </c>
    </row>
    <row r="23" spans="1:14" x14ac:dyDescent="0.35">
      <c r="A23" s="271" t="s">
        <v>285</v>
      </c>
      <c r="B23" s="271" t="s">
        <v>232</v>
      </c>
      <c r="C23" s="420" t="s">
        <v>386</v>
      </c>
      <c r="D23" s="116" t="s">
        <v>292</v>
      </c>
      <c r="E23" s="444">
        <v>1</v>
      </c>
      <c r="F23" s="444">
        <v>3</v>
      </c>
      <c r="G23" s="444">
        <v>3</v>
      </c>
      <c r="H23" s="445">
        <v>4</v>
      </c>
      <c r="I23" s="447">
        <v>2</v>
      </c>
      <c r="J23" s="422"/>
      <c r="K23" s="438">
        <f t="shared" si="0"/>
        <v>13</v>
      </c>
      <c r="L23" s="438">
        <f t="shared" si="1"/>
        <v>2.6</v>
      </c>
      <c r="M23" s="276">
        <f t="shared" si="2"/>
        <v>1</v>
      </c>
    </row>
    <row r="24" spans="1:14" x14ac:dyDescent="0.35">
      <c r="A24" s="271" t="s">
        <v>227</v>
      </c>
      <c r="B24" s="271" t="s">
        <v>238</v>
      </c>
      <c r="C24" s="420" t="s">
        <v>471</v>
      </c>
      <c r="D24" s="114" t="s">
        <v>244</v>
      </c>
      <c r="E24" s="444">
        <v>1</v>
      </c>
      <c r="F24" s="444">
        <v>0</v>
      </c>
      <c r="G24" s="444">
        <v>0</v>
      </c>
      <c r="H24" s="445">
        <v>1</v>
      </c>
      <c r="I24" s="447">
        <v>0</v>
      </c>
      <c r="J24" s="422"/>
      <c r="K24" s="438">
        <f t="shared" si="0"/>
        <v>2</v>
      </c>
      <c r="L24" s="438">
        <f t="shared" si="1"/>
        <v>0.4</v>
      </c>
      <c r="M24" s="276">
        <f t="shared" si="2"/>
        <v>-1</v>
      </c>
    </row>
    <row r="25" spans="1:14" x14ac:dyDescent="0.35">
      <c r="A25" s="271" t="s">
        <v>227</v>
      </c>
      <c r="B25" s="271" t="s">
        <v>238</v>
      </c>
      <c r="C25" s="420" t="s">
        <v>472</v>
      </c>
      <c r="D25" s="116" t="s">
        <v>245</v>
      </c>
      <c r="E25" s="444">
        <v>8</v>
      </c>
      <c r="F25" s="444">
        <v>3</v>
      </c>
      <c r="G25" s="444">
        <v>13</v>
      </c>
      <c r="H25" s="461">
        <v>3</v>
      </c>
      <c r="I25" s="462">
        <v>8</v>
      </c>
      <c r="J25" s="422"/>
      <c r="K25" s="438">
        <f t="shared" si="0"/>
        <v>35</v>
      </c>
      <c r="L25" s="438">
        <f t="shared" si="1"/>
        <v>7</v>
      </c>
      <c r="M25" s="276">
        <f t="shared" si="2"/>
        <v>0</v>
      </c>
    </row>
    <row r="26" spans="1:14" x14ac:dyDescent="0.35">
      <c r="A26" s="271" t="s">
        <v>227</v>
      </c>
      <c r="B26" s="271" t="s">
        <v>238</v>
      </c>
      <c r="C26" s="420" t="s">
        <v>473</v>
      </c>
      <c r="D26" s="116" t="s">
        <v>246</v>
      </c>
      <c r="E26" s="444">
        <v>1</v>
      </c>
      <c r="F26" s="444">
        <v>1</v>
      </c>
      <c r="G26" s="444">
        <v>3</v>
      </c>
      <c r="H26" s="461">
        <v>1</v>
      </c>
      <c r="I26" s="462">
        <v>0</v>
      </c>
      <c r="J26" s="422"/>
      <c r="K26" s="438">
        <f t="shared" si="0"/>
        <v>6</v>
      </c>
      <c r="L26" s="438">
        <f t="shared" si="1"/>
        <v>1.2</v>
      </c>
      <c r="M26" s="276">
        <f t="shared" si="2"/>
        <v>-1</v>
      </c>
    </row>
    <row r="27" spans="1:14" x14ac:dyDescent="0.35">
      <c r="A27" s="271" t="s">
        <v>275</v>
      </c>
      <c r="B27" s="271" t="s">
        <v>276</v>
      </c>
      <c r="C27" s="420" t="s">
        <v>662</v>
      </c>
      <c r="D27" s="114" t="s">
        <v>280</v>
      </c>
      <c r="E27" s="444">
        <v>9</v>
      </c>
      <c r="F27" s="444">
        <f>8</f>
        <v>8</v>
      </c>
      <c r="G27" s="444">
        <v>5</v>
      </c>
      <c r="H27" s="445">
        <v>15</v>
      </c>
      <c r="I27" s="447">
        <v>9</v>
      </c>
      <c r="J27" s="422"/>
      <c r="K27" s="438">
        <f t="shared" si="0"/>
        <v>46</v>
      </c>
      <c r="L27" s="438">
        <f t="shared" si="1"/>
        <v>9.1999999999999993</v>
      </c>
      <c r="M27" s="276">
        <f t="shared" si="2"/>
        <v>0</v>
      </c>
    </row>
    <row r="28" spans="1:14" x14ac:dyDescent="0.35">
      <c r="A28" s="272" t="s">
        <v>259</v>
      </c>
      <c r="B28" s="272" t="s">
        <v>269</v>
      </c>
      <c r="C28" s="420" t="s">
        <v>748</v>
      </c>
      <c r="D28" s="114" t="s">
        <v>270</v>
      </c>
      <c r="E28" s="438">
        <v>17</v>
      </c>
      <c r="F28" s="438">
        <v>15</v>
      </c>
      <c r="G28" s="438">
        <v>12</v>
      </c>
      <c r="H28" s="461">
        <v>15</v>
      </c>
      <c r="I28" s="462">
        <v>19</v>
      </c>
      <c r="J28" s="422"/>
      <c r="K28" s="438">
        <f t="shared" si="0"/>
        <v>78</v>
      </c>
      <c r="L28" s="438">
        <f t="shared" si="1"/>
        <v>15.6</v>
      </c>
      <c r="M28" s="276">
        <f>((I28-E28)/E28)</f>
        <v>0.11764705882352941</v>
      </c>
    </row>
    <row r="29" spans="1:14" x14ac:dyDescent="0.35">
      <c r="A29" s="271" t="s">
        <v>227</v>
      </c>
      <c r="B29" s="271" t="s">
        <v>238</v>
      </c>
      <c r="C29" s="420" t="s">
        <v>839</v>
      </c>
      <c r="D29" s="116" t="s">
        <v>247</v>
      </c>
      <c r="E29" s="444">
        <v>4</v>
      </c>
      <c r="F29" s="444">
        <v>1</v>
      </c>
      <c r="G29" s="444">
        <v>6</v>
      </c>
      <c r="H29" s="461">
        <v>5</v>
      </c>
      <c r="I29" s="462">
        <v>0</v>
      </c>
      <c r="J29" s="422"/>
      <c r="K29" s="438">
        <f t="shared" si="0"/>
        <v>16</v>
      </c>
      <c r="L29" s="438">
        <f t="shared" si="1"/>
        <v>3.2</v>
      </c>
      <c r="M29" s="276">
        <f>((I29-E29)/E29)</f>
        <v>-1</v>
      </c>
    </row>
    <row r="30" spans="1:14" x14ac:dyDescent="0.35">
      <c r="A30" s="271" t="s">
        <v>227</v>
      </c>
      <c r="B30" s="271" t="s">
        <v>238</v>
      </c>
      <c r="C30" s="420" t="s">
        <v>631</v>
      </c>
      <c r="D30" s="116" t="s">
        <v>248</v>
      </c>
      <c r="E30" s="444">
        <v>15</v>
      </c>
      <c r="F30" s="444">
        <v>11</v>
      </c>
      <c r="G30" s="444">
        <v>9</v>
      </c>
      <c r="H30" s="461">
        <f>5+4</f>
        <v>9</v>
      </c>
      <c r="I30" s="462">
        <v>11</v>
      </c>
      <c r="J30" s="423"/>
      <c r="K30" s="438">
        <f t="shared" si="0"/>
        <v>55</v>
      </c>
      <c r="L30" s="438">
        <f t="shared" si="1"/>
        <v>11</v>
      </c>
      <c r="M30" s="276">
        <f t="shared" ref="M30:M31" si="3">((I30-E30)/E30)</f>
        <v>-0.26666666666666666</v>
      </c>
    </row>
    <row r="31" spans="1:14" s="86" customFormat="1" x14ac:dyDescent="0.35">
      <c r="A31" s="271" t="s">
        <v>275</v>
      </c>
      <c r="B31" s="271" t="s">
        <v>276</v>
      </c>
      <c r="C31" s="420" t="s">
        <v>1314</v>
      </c>
      <c r="D31" s="114" t="s">
        <v>281</v>
      </c>
      <c r="E31" s="444">
        <v>3</v>
      </c>
      <c r="F31" s="444">
        <v>14</v>
      </c>
      <c r="G31" s="444">
        <v>10</v>
      </c>
      <c r="H31" s="445">
        <v>12</v>
      </c>
      <c r="I31" s="447">
        <v>11</v>
      </c>
      <c r="J31" s="423"/>
      <c r="K31" s="438">
        <f t="shared" si="0"/>
        <v>50</v>
      </c>
      <c r="L31" s="438">
        <f t="shared" si="1"/>
        <v>10</v>
      </c>
      <c r="M31" s="276">
        <f t="shared" si="3"/>
        <v>2.6666666666666665</v>
      </c>
    </row>
    <row r="32" spans="1:14" s="96" customFormat="1" x14ac:dyDescent="0.35">
      <c r="A32" s="271" t="s">
        <v>227</v>
      </c>
      <c r="B32" s="271" t="s">
        <v>232</v>
      </c>
      <c r="C32" s="420" t="s">
        <v>1315</v>
      </c>
      <c r="D32" s="116" t="s">
        <v>234</v>
      </c>
      <c r="E32" s="444">
        <v>446</v>
      </c>
      <c r="F32" s="444">
        <v>396</v>
      </c>
      <c r="G32" s="444">
        <v>396</v>
      </c>
      <c r="H32" s="461">
        <f>446+3</f>
        <v>449</v>
      </c>
      <c r="I32" s="462">
        <v>432</v>
      </c>
      <c r="J32" s="422"/>
      <c r="K32" s="438">
        <f t="shared" si="0"/>
        <v>2119</v>
      </c>
      <c r="L32" s="438">
        <f t="shared" si="1"/>
        <v>423.8</v>
      </c>
      <c r="M32" s="276">
        <f>((I32-E32)/E32)</f>
        <v>-3.1390134529147982E-2</v>
      </c>
      <c r="N32" s="86"/>
    </row>
    <row r="33" spans="1:14" s="86" customFormat="1" x14ac:dyDescent="0.35">
      <c r="A33" s="271" t="s">
        <v>285</v>
      </c>
      <c r="B33" s="271" t="s">
        <v>1316</v>
      </c>
      <c r="C33" s="420" t="s">
        <v>629</v>
      </c>
      <c r="D33" s="116" t="s">
        <v>306</v>
      </c>
      <c r="E33" s="444">
        <v>24</v>
      </c>
      <c r="F33" s="444">
        <v>19</v>
      </c>
      <c r="G33" s="444">
        <v>34</v>
      </c>
      <c r="H33" s="445">
        <v>25</v>
      </c>
      <c r="I33" s="447">
        <v>44</v>
      </c>
      <c r="J33" s="422"/>
      <c r="K33" s="438">
        <f t="shared" si="0"/>
        <v>146</v>
      </c>
      <c r="L33" s="438">
        <f t="shared" si="1"/>
        <v>29.2</v>
      </c>
      <c r="M33" s="276">
        <f>((I33-E33)/E33)</f>
        <v>0.83333333333333337</v>
      </c>
    </row>
    <row r="34" spans="1:14" s="86" customFormat="1" x14ac:dyDescent="0.35">
      <c r="A34" s="271" t="s">
        <v>227</v>
      </c>
      <c r="B34" s="271" t="s">
        <v>232</v>
      </c>
      <c r="C34" s="420" t="s">
        <v>1317</v>
      </c>
      <c r="D34" s="116" t="s">
        <v>235</v>
      </c>
      <c r="E34" s="444">
        <v>22</v>
      </c>
      <c r="F34" s="444">
        <v>10</v>
      </c>
      <c r="G34" s="444">
        <v>21</v>
      </c>
      <c r="H34" s="461">
        <v>18</v>
      </c>
      <c r="I34" s="462">
        <v>11</v>
      </c>
      <c r="J34" s="422"/>
      <c r="K34" s="438">
        <f t="shared" si="0"/>
        <v>82</v>
      </c>
      <c r="L34" s="438">
        <f t="shared" si="1"/>
        <v>16.399999999999999</v>
      </c>
      <c r="M34" s="276">
        <f>((I34-E34)/E34)</f>
        <v>-0.5</v>
      </c>
      <c r="N34" s="96"/>
    </row>
    <row r="35" spans="1:14" s="86" customFormat="1" x14ac:dyDescent="0.35">
      <c r="A35" s="271" t="s">
        <v>227</v>
      </c>
      <c r="B35" s="271" t="s">
        <v>238</v>
      </c>
      <c r="C35" s="420" t="s">
        <v>1318</v>
      </c>
      <c r="D35" s="116" t="s">
        <v>249</v>
      </c>
      <c r="E35" s="444">
        <v>22</v>
      </c>
      <c r="F35" s="444"/>
      <c r="G35" s="444">
        <v>19</v>
      </c>
      <c r="H35" s="461">
        <v>15</v>
      </c>
      <c r="I35" s="462">
        <v>3</v>
      </c>
      <c r="J35" s="423"/>
      <c r="K35" s="438">
        <f t="shared" ref="K35:K66" si="4">SUM(E35:I35)</f>
        <v>59</v>
      </c>
      <c r="L35" s="438">
        <f t="shared" si="1"/>
        <v>11.8</v>
      </c>
      <c r="M35" s="276">
        <f>((I35-E35)/E35)</f>
        <v>-0.86363636363636365</v>
      </c>
    </row>
    <row r="36" spans="1:14" s="86" customFormat="1" x14ac:dyDescent="0.35">
      <c r="A36" s="272" t="s">
        <v>259</v>
      </c>
      <c r="B36" s="272" t="s">
        <v>260</v>
      </c>
      <c r="C36" s="420" t="s">
        <v>723</v>
      </c>
      <c r="D36" s="114" t="s">
        <v>261</v>
      </c>
      <c r="E36" s="464"/>
      <c r="F36" s="438"/>
      <c r="G36" s="438">
        <v>10</v>
      </c>
      <c r="H36" s="461">
        <v>21</v>
      </c>
      <c r="I36" s="462">
        <v>30</v>
      </c>
      <c r="J36" s="422"/>
      <c r="K36" s="438">
        <f t="shared" si="4"/>
        <v>61</v>
      </c>
      <c r="L36" s="438">
        <f t="shared" si="1"/>
        <v>12.2</v>
      </c>
      <c r="M36" s="276"/>
    </row>
    <row r="37" spans="1:14" s="86" customFormat="1" x14ac:dyDescent="0.35">
      <c r="A37" s="271" t="s">
        <v>275</v>
      </c>
      <c r="B37" s="271" t="s">
        <v>276</v>
      </c>
      <c r="C37" s="421" t="s">
        <v>872</v>
      </c>
      <c r="D37" s="116" t="s">
        <v>282</v>
      </c>
      <c r="E37" s="444"/>
      <c r="F37" s="444"/>
      <c r="G37" s="444"/>
      <c r="H37" s="445"/>
      <c r="I37" s="447">
        <v>0</v>
      </c>
      <c r="J37" s="422"/>
      <c r="K37" s="438">
        <f t="shared" si="4"/>
        <v>0</v>
      </c>
      <c r="L37" s="438">
        <f t="shared" si="1"/>
        <v>0</v>
      </c>
      <c r="M37" s="276"/>
    </row>
    <row r="38" spans="1:14" s="86" customFormat="1" x14ac:dyDescent="0.35">
      <c r="A38" s="272" t="s">
        <v>259</v>
      </c>
      <c r="B38" s="272" t="s">
        <v>260</v>
      </c>
      <c r="C38" s="420" t="s">
        <v>1319</v>
      </c>
      <c r="D38" s="114" t="s">
        <v>262</v>
      </c>
      <c r="E38" s="438">
        <v>76</v>
      </c>
      <c r="F38" s="438">
        <v>86</v>
      </c>
      <c r="G38" s="438">
        <v>137</v>
      </c>
      <c r="H38" s="461">
        <v>111</v>
      </c>
      <c r="I38" s="462">
        <v>165</v>
      </c>
      <c r="J38" s="422"/>
      <c r="K38" s="438">
        <f t="shared" si="4"/>
        <v>575</v>
      </c>
      <c r="L38" s="438">
        <f t="shared" si="1"/>
        <v>115</v>
      </c>
      <c r="M38" s="276">
        <f>((I38-E38)/E38)</f>
        <v>1.1710526315789473</v>
      </c>
    </row>
    <row r="39" spans="1:14" s="86" customFormat="1" x14ac:dyDescent="0.35">
      <c r="A39" s="271" t="s">
        <v>227</v>
      </c>
      <c r="B39" s="271" t="s">
        <v>228</v>
      </c>
      <c r="C39" s="420" t="s">
        <v>673</v>
      </c>
      <c r="D39" s="116" t="s">
        <v>229</v>
      </c>
      <c r="E39" s="444">
        <v>16</v>
      </c>
      <c r="F39" s="444">
        <v>23</v>
      </c>
      <c r="G39" s="444">
        <v>28</v>
      </c>
      <c r="H39" s="461">
        <v>17</v>
      </c>
      <c r="I39" s="462">
        <v>19</v>
      </c>
      <c r="J39" s="422"/>
      <c r="K39" s="438">
        <f t="shared" si="4"/>
        <v>103</v>
      </c>
      <c r="L39" s="438">
        <f t="shared" si="1"/>
        <v>20.6</v>
      </c>
      <c r="M39" s="276">
        <f>((I39-E39)/E39)</f>
        <v>0.1875</v>
      </c>
    </row>
    <row r="40" spans="1:14" s="86" customFormat="1" x14ac:dyDescent="0.35">
      <c r="A40" s="272" t="s">
        <v>259</v>
      </c>
      <c r="B40" s="272" t="s">
        <v>260</v>
      </c>
      <c r="C40" s="420" t="s">
        <v>547</v>
      </c>
      <c r="D40" s="114" t="s">
        <v>263</v>
      </c>
      <c r="E40" s="438">
        <v>34</v>
      </c>
      <c r="F40" s="438">
        <v>49</v>
      </c>
      <c r="G40" s="438">
        <v>44</v>
      </c>
      <c r="H40" s="461">
        <v>77</v>
      </c>
      <c r="I40" s="462">
        <v>68</v>
      </c>
      <c r="J40" s="422"/>
      <c r="K40" s="438">
        <f t="shared" si="4"/>
        <v>272</v>
      </c>
      <c r="L40" s="438">
        <f t="shared" si="1"/>
        <v>54.4</v>
      </c>
      <c r="M40" s="276">
        <f>((I40-E40)/E40)</f>
        <v>1</v>
      </c>
    </row>
    <row r="41" spans="1:14" s="86" customFormat="1" x14ac:dyDescent="0.35">
      <c r="A41" s="271" t="s">
        <v>285</v>
      </c>
      <c r="B41" s="271" t="s">
        <v>232</v>
      </c>
      <c r="C41" s="420" t="s">
        <v>1320</v>
      </c>
      <c r="D41" s="116" t="s">
        <v>293</v>
      </c>
      <c r="E41" s="444">
        <v>18</v>
      </c>
      <c r="F41" s="444">
        <v>20</v>
      </c>
      <c r="G41" s="444">
        <v>23</v>
      </c>
      <c r="H41" s="445">
        <f>5+9+2</f>
        <v>16</v>
      </c>
      <c r="I41" s="447">
        <v>16</v>
      </c>
      <c r="J41" s="422"/>
      <c r="K41" s="438">
        <f t="shared" si="4"/>
        <v>93</v>
      </c>
      <c r="L41" s="438">
        <f t="shared" si="1"/>
        <v>18.600000000000001</v>
      </c>
      <c r="M41" s="276">
        <f t="shared" ref="M41:M53" si="5">((I41-E41)/E41)</f>
        <v>-0.1111111111111111</v>
      </c>
    </row>
    <row r="42" spans="1:14" s="86" customFormat="1" x14ac:dyDescent="0.35">
      <c r="A42" s="271" t="s">
        <v>257</v>
      </c>
      <c r="B42" s="271" t="s">
        <v>238</v>
      </c>
      <c r="C42" s="420" t="s">
        <v>718</v>
      </c>
      <c r="D42" s="116" t="s">
        <v>258</v>
      </c>
      <c r="E42" s="463"/>
      <c r="F42" s="444">
        <v>3</v>
      </c>
      <c r="G42" s="444">
        <v>5</v>
      </c>
      <c r="H42" s="445">
        <v>6</v>
      </c>
      <c r="I42" s="447">
        <v>23</v>
      </c>
      <c r="J42" s="422"/>
      <c r="K42" s="438">
        <f t="shared" si="4"/>
        <v>37</v>
      </c>
      <c r="L42" s="438">
        <f t="shared" si="1"/>
        <v>7.4</v>
      </c>
      <c r="M42" s="276"/>
    </row>
    <row r="43" spans="1:14" s="86" customFormat="1" x14ac:dyDescent="0.35">
      <c r="A43" s="271" t="s">
        <v>227</v>
      </c>
      <c r="B43" s="271" t="s">
        <v>238</v>
      </c>
      <c r="C43" s="420" t="s">
        <v>707</v>
      </c>
      <c r="D43" s="116" t="s">
        <v>250</v>
      </c>
      <c r="E43" s="444">
        <v>8</v>
      </c>
      <c r="F43" s="444">
        <v>6</v>
      </c>
      <c r="G43" s="444">
        <v>2</v>
      </c>
      <c r="H43" s="461">
        <v>3</v>
      </c>
      <c r="I43" s="462">
        <v>5</v>
      </c>
      <c r="J43" s="422"/>
      <c r="K43" s="438">
        <f t="shared" si="4"/>
        <v>24</v>
      </c>
      <c r="L43" s="438">
        <f t="shared" si="1"/>
        <v>4.8</v>
      </c>
      <c r="M43" s="276">
        <f t="shared" si="5"/>
        <v>-0.375</v>
      </c>
    </row>
    <row r="44" spans="1:14" s="86" customFormat="1" x14ac:dyDescent="0.35">
      <c r="A44" s="271" t="s">
        <v>227</v>
      </c>
      <c r="B44" s="271" t="s">
        <v>228</v>
      </c>
      <c r="C44" s="420" t="s">
        <v>675</v>
      </c>
      <c r="D44" s="116" t="s">
        <v>230</v>
      </c>
      <c r="E44" s="444">
        <v>10</v>
      </c>
      <c r="F44" s="444">
        <v>8</v>
      </c>
      <c r="G44" s="444">
        <v>9</v>
      </c>
      <c r="H44" s="461">
        <v>10</v>
      </c>
      <c r="I44" s="462">
        <v>10</v>
      </c>
      <c r="J44" s="422"/>
      <c r="K44" s="438">
        <f t="shared" si="4"/>
        <v>47</v>
      </c>
      <c r="L44" s="438">
        <f t="shared" si="1"/>
        <v>9.4</v>
      </c>
      <c r="M44" s="276">
        <f t="shared" si="5"/>
        <v>0</v>
      </c>
    </row>
    <row r="45" spans="1:14" s="97" customFormat="1" ht="43.5" x14ac:dyDescent="0.35">
      <c r="A45" s="271" t="s">
        <v>227</v>
      </c>
      <c r="B45" s="271" t="s">
        <v>228</v>
      </c>
      <c r="C45" s="420" t="s">
        <v>1321</v>
      </c>
      <c r="D45" s="116" t="s">
        <v>231</v>
      </c>
      <c r="E45" s="444">
        <v>78</v>
      </c>
      <c r="F45" s="444">
        <v>62</v>
      </c>
      <c r="G45" s="444">
        <v>73</v>
      </c>
      <c r="H45" s="461">
        <v>63</v>
      </c>
      <c r="I45" s="462">
        <v>74</v>
      </c>
      <c r="J45" s="422"/>
      <c r="K45" s="438">
        <f t="shared" si="4"/>
        <v>350</v>
      </c>
      <c r="L45" s="438">
        <f t="shared" si="1"/>
        <v>70</v>
      </c>
      <c r="M45" s="276">
        <f t="shared" si="5"/>
        <v>-5.128205128205128E-2</v>
      </c>
      <c r="N45" s="27"/>
    </row>
    <row r="46" spans="1:14" ht="58" x14ac:dyDescent="0.35">
      <c r="A46" s="272" t="s">
        <v>259</v>
      </c>
      <c r="B46" s="272" t="s">
        <v>260</v>
      </c>
      <c r="C46" s="420" t="s">
        <v>1322</v>
      </c>
      <c r="D46" s="114" t="s">
        <v>264</v>
      </c>
      <c r="E46" s="438">
        <v>88</v>
      </c>
      <c r="F46" s="438">
        <v>85</v>
      </c>
      <c r="G46" s="438">
        <v>113</v>
      </c>
      <c r="H46" s="461">
        <v>108</v>
      </c>
      <c r="I46" s="462">
        <v>122</v>
      </c>
      <c r="J46" s="422"/>
      <c r="K46" s="438">
        <f t="shared" si="4"/>
        <v>516</v>
      </c>
      <c r="L46" s="438">
        <f t="shared" si="1"/>
        <v>103.2</v>
      </c>
      <c r="M46" s="276">
        <f t="shared" si="5"/>
        <v>0.38636363636363635</v>
      </c>
    </row>
    <row r="47" spans="1:14" ht="29" x14ac:dyDescent="0.35">
      <c r="A47" s="271" t="s">
        <v>285</v>
      </c>
      <c r="B47" s="271" t="s">
        <v>232</v>
      </c>
      <c r="C47" s="420" t="s">
        <v>1323</v>
      </c>
      <c r="D47" s="116" t="s">
        <v>294</v>
      </c>
      <c r="E47" s="444">
        <v>7</v>
      </c>
      <c r="F47" s="444">
        <v>6</v>
      </c>
      <c r="G47" s="444">
        <v>4</v>
      </c>
      <c r="H47" s="445">
        <v>16</v>
      </c>
      <c r="I47" s="447">
        <v>4</v>
      </c>
      <c r="J47" s="422"/>
      <c r="K47" s="438">
        <f t="shared" si="4"/>
        <v>37</v>
      </c>
      <c r="L47" s="438">
        <f t="shared" si="1"/>
        <v>7.4</v>
      </c>
      <c r="M47" s="276">
        <f t="shared" si="5"/>
        <v>-0.42857142857142855</v>
      </c>
    </row>
    <row r="48" spans="1:14" x14ac:dyDescent="0.35">
      <c r="A48" s="271" t="s">
        <v>307</v>
      </c>
      <c r="B48" s="271" t="s">
        <v>307</v>
      </c>
      <c r="C48" s="420" t="s">
        <v>639</v>
      </c>
      <c r="D48" s="274" t="s">
        <v>308</v>
      </c>
      <c r="E48" s="463"/>
      <c r="F48" s="444">
        <v>4</v>
      </c>
      <c r="G48" s="444">
        <v>44</v>
      </c>
      <c r="H48" s="445">
        <v>86</v>
      </c>
      <c r="I48" s="447">
        <v>93</v>
      </c>
      <c r="J48" s="422"/>
      <c r="K48" s="438">
        <f t="shared" si="4"/>
        <v>227</v>
      </c>
      <c r="L48" s="438">
        <f t="shared" si="1"/>
        <v>45.4</v>
      </c>
      <c r="M48" s="276"/>
    </row>
    <row r="49" spans="1:14" x14ac:dyDescent="0.35">
      <c r="A49" s="271" t="s">
        <v>307</v>
      </c>
      <c r="B49" s="271" t="s">
        <v>307</v>
      </c>
      <c r="C49" s="420" t="s">
        <v>640</v>
      </c>
      <c r="D49" s="274" t="s">
        <v>309</v>
      </c>
      <c r="E49" s="444"/>
      <c r="F49" s="444">
        <v>8</v>
      </c>
      <c r="G49" s="444">
        <v>42</v>
      </c>
      <c r="H49" s="445">
        <v>68</v>
      </c>
      <c r="I49" s="447">
        <v>100</v>
      </c>
      <c r="J49" s="423"/>
      <c r="K49" s="438">
        <f t="shared" si="4"/>
        <v>218</v>
      </c>
      <c r="L49" s="438">
        <f t="shared" si="1"/>
        <v>43.6</v>
      </c>
      <c r="M49" s="276"/>
    </row>
    <row r="50" spans="1:14" x14ac:dyDescent="0.35">
      <c r="A50" s="271" t="s">
        <v>307</v>
      </c>
      <c r="B50" s="271" t="s">
        <v>307</v>
      </c>
      <c r="C50" s="420" t="s">
        <v>637</v>
      </c>
      <c r="D50" s="274" t="s">
        <v>310</v>
      </c>
      <c r="E50" s="444"/>
      <c r="F50" s="444">
        <v>12</v>
      </c>
      <c r="G50" s="444">
        <v>61</v>
      </c>
      <c r="H50" s="445">
        <v>188</v>
      </c>
      <c r="I50" s="447">
        <v>336</v>
      </c>
      <c r="J50" s="422"/>
      <c r="K50" s="438">
        <f t="shared" si="4"/>
        <v>597</v>
      </c>
      <c r="L50" s="438">
        <f t="shared" si="1"/>
        <v>119.4</v>
      </c>
      <c r="M50" s="276"/>
      <c r="N50" s="97"/>
    </row>
    <row r="51" spans="1:14" x14ac:dyDescent="0.35">
      <c r="A51" s="271" t="s">
        <v>307</v>
      </c>
      <c r="B51" s="271" t="s">
        <v>307</v>
      </c>
      <c r="C51" s="420" t="s">
        <v>638</v>
      </c>
      <c r="D51" s="274" t="s">
        <v>311</v>
      </c>
      <c r="E51" s="444"/>
      <c r="F51" s="444">
        <v>17</v>
      </c>
      <c r="G51" s="444">
        <v>112</v>
      </c>
      <c r="H51" s="445">
        <v>174</v>
      </c>
      <c r="I51" s="447">
        <v>263</v>
      </c>
      <c r="J51" s="422"/>
      <c r="K51" s="438">
        <f t="shared" si="4"/>
        <v>566</v>
      </c>
      <c r="L51" s="438">
        <f t="shared" si="1"/>
        <v>113.2</v>
      </c>
      <c r="M51" s="276"/>
    </row>
    <row r="52" spans="1:14" ht="29" x14ac:dyDescent="0.35">
      <c r="A52" s="271" t="s">
        <v>307</v>
      </c>
      <c r="B52" s="271" t="s">
        <v>307</v>
      </c>
      <c r="C52" s="420" t="s">
        <v>1324</v>
      </c>
      <c r="D52" s="116" t="s">
        <v>312</v>
      </c>
      <c r="E52" s="444">
        <v>1062</v>
      </c>
      <c r="F52" s="444">
        <v>1035</v>
      </c>
      <c r="G52" s="444">
        <f>2+1+1+1+4+8+1+731</f>
        <v>749</v>
      </c>
      <c r="H52" s="445">
        <f>1+1+405</f>
        <v>407</v>
      </c>
      <c r="I52" s="447">
        <v>216</v>
      </c>
      <c r="J52" s="422"/>
      <c r="K52" s="438">
        <f t="shared" si="4"/>
        <v>3469</v>
      </c>
      <c r="L52" s="438">
        <f t="shared" si="1"/>
        <v>693.8</v>
      </c>
      <c r="M52" s="276">
        <f t="shared" si="5"/>
        <v>-0.79661016949152541</v>
      </c>
    </row>
    <row r="53" spans="1:14" ht="29" x14ac:dyDescent="0.35">
      <c r="A53" s="271" t="s">
        <v>227</v>
      </c>
      <c r="B53" s="271" t="s">
        <v>238</v>
      </c>
      <c r="C53" s="420" t="s">
        <v>1325</v>
      </c>
      <c r="D53" s="116" t="s">
        <v>251</v>
      </c>
      <c r="E53" s="444">
        <v>39</v>
      </c>
      <c r="F53" s="444">
        <v>26</v>
      </c>
      <c r="G53" s="444">
        <v>31</v>
      </c>
      <c r="H53" s="461">
        <v>31</v>
      </c>
      <c r="I53" s="462">
        <v>37</v>
      </c>
      <c r="J53" s="422"/>
      <c r="K53" s="438">
        <f t="shared" si="4"/>
        <v>164</v>
      </c>
      <c r="L53" s="438">
        <f t="shared" si="1"/>
        <v>32.799999999999997</v>
      </c>
      <c r="M53" s="276">
        <f t="shared" si="5"/>
        <v>-5.128205128205128E-2</v>
      </c>
    </row>
    <row r="54" spans="1:14" x14ac:dyDescent="0.35">
      <c r="A54" s="271" t="s">
        <v>227</v>
      </c>
      <c r="B54" s="271" t="s">
        <v>238</v>
      </c>
      <c r="C54" s="420" t="s">
        <v>1326</v>
      </c>
      <c r="D54" s="116" t="s">
        <v>252</v>
      </c>
      <c r="E54" s="444">
        <v>7</v>
      </c>
      <c r="F54" s="444">
        <v>9</v>
      </c>
      <c r="G54" s="444">
        <v>6</v>
      </c>
      <c r="H54" s="438">
        <v>4</v>
      </c>
      <c r="I54" s="460">
        <v>12</v>
      </c>
      <c r="J54" s="422"/>
      <c r="K54" s="438">
        <f t="shared" si="4"/>
        <v>38</v>
      </c>
      <c r="L54" s="438">
        <f t="shared" si="1"/>
        <v>7.6</v>
      </c>
      <c r="M54" s="276">
        <f>((I54-E54)/E54)</f>
        <v>0.7142857142857143</v>
      </c>
    </row>
    <row r="55" spans="1:14" x14ac:dyDescent="0.35">
      <c r="A55" s="271" t="s">
        <v>285</v>
      </c>
      <c r="B55" s="271" t="s">
        <v>232</v>
      </c>
      <c r="C55" s="420" t="s">
        <v>583</v>
      </c>
      <c r="D55" s="274" t="s">
        <v>295</v>
      </c>
      <c r="E55" s="463"/>
      <c r="F55" s="444"/>
      <c r="G55" s="444"/>
      <c r="H55" s="445">
        <v>4</v>
      </c>
      <c r="I55" s="447">
        <v>13</v>
      </c>
      <c r="J55" s="422"/>
      <c r="K55" s="438">
        <f t="shared" si="4"/>
        <v>17</v>
      </c>
      <c r="L55" s="438">
        <f t="shared" si="1"/>
        <v>3.4</v>
      </c>
      <c r="M55" s="276"/>
    </row>
    <row r="56" spans="1:14" x14ac:dyDescent="0.35">
      <c r="A56" s="271" t="s">
        <v>285</v>
      </c>
      <c r="B56" s="271" t="s">
        <v>232</v>
      </c>
      <c r="C56" s="420" t="s">
        <v>398</v>
      </c>
      <c r="D56" s="116" t="s">
        <v>296</v>
      </c>
      <c r="E56" s="444">
        <v>17</v>
      </c>
      <c r="F56" s="444">
        <v>23</v>
      </c>
      <c r="G56" s="444">
        <v>31</v>
      </c>
      <c r="H56" s="445">
        <v>13</v>
      </c>
      <c r="I56" s="447">
        <v>29</v>
      </c>
      <c r="J56" s="422"/>
      <c r="K56" s="438">
        <f t="shared" si="4"/>
        <v>113</v>
      </c>
      <c r="L56" s="438">
        <f t="shared" si="1"/>
        <v>22.6</v>
      </c>
      <c r="M56" s="276">
        <f>((I56-E56)/E56)</f>
        <v>0.70588235294117652</v>
      </c>
    </row>
    <row r="57" spans="1:14" s="97" customFormat="1" x14ac:dyDescent="0.35">
      <c r="A57" s="271" t="s">
        <v>227</v>
      </c>
      <c r="B57" s="271" t="s">
        <v>232</v>
      </c>
      <c r="C57" s="420" t="s">
        <v>1327</v>
      </c>
      <c r="D57" s="116" t="s">
        <v>236</v>
      </c>
      <c r="E57" s="444">
        <v>27</v>
      </c>
      <c r="F57" s="444">
        <v>24</v>
      </c>
      <c r="G57" s="444">
        <v>17</v>
      </c>
      <c r="H57" s="461">
        <v>31</v>
      </c>
      <c r="I57" s="462">
        <v>23</v>
      </c>
      <c r="J57" s="422"/>
      <c r="K57" s="438">
        <f t="shared" si="4"/>
        <v>122</v>
      </c>
      <c r="L57" s="438">
        <f t="shared" si="1"/>
        <v>24.4</v>
      </c>
      <c r="M57" s="276">
        <f>((I57-E57)/E57)</f>
        <v>-0.14814814814814814</v>
      </c>
      <c r="N57" s="27"/>
    </row>
    <row r="58" spans="1:14" x14ac:dyDescent="0.35">
      <c r="A58" s="272" t="s">
        <v>259</v>
      </c>
      <c r="B58" s="272" t="s">
        <v>260</v>
      </c>
      <c r="C58" s="421" t="s">
        <v>1025</v>
      </c>
      <c r="D58" s="114" t="s">
        <v>265</v>
      </c>
      <c r="E58" s="464"/>
      <c r="F58" s="438">
        <v>1</v>
      </c>
      <c r="G58" s="438">
        <v>1</v>
      </c>
      <c r="H58" s="461"/>
      <c r="I58" s="462">
        <v>0</v>
      </c>
      <c r="J58" s="423"/>
      <c r="K58" s="438">
        <f t="shared" si="4"/>
        <v>2</v>
      </c>
      <c r="L58" s="438">
        <f t="shared" si="1"/>
        <v>0.4</v>
      </c>
      <c r="M58" s="276"/>
      <c r="N58" s="98"/>
    </row>
    <row r="59" spans="1:14" x14ac:dyDescent="0.35">
      <c r="A59" s="271" t="s">
        <v>275</v>
      </c>
      <c r="B59" s="271" t="s">
        <v>276</v>
      </c>
      <c r="C59" s="420" t="s">
        <v>1328</v>
      </c>
      <c r="D59" s="114" t="s">
        <v>283</v>
      </c>
      <c r="E59" s="444">
        <v>7</v>
      </c>
      <c r="F59" s="444">
        <v>6</v>
      </c>
      <c r="G59" s="444">
        <v>4</v>
      </c>
      <c r="H59" s="445">
        <v>6</v>
      </c>
      <c r="I59" s="447">
        <v>12</v>
      </c>
      <c r="J59" s="422"/>
      <c r="K59" s="438">
        <f t="shared" si="4"/>
        <v>35</v>
      </c>
      <c r="L59" s="438">
        <f t="shared" si="1"/>
        <v>7</v>
      </c>
      <c r="M59" s="276">
        <f>((I59-E59)/E59)</f>
        <v>0.7142857142857143</v>
      </c>
    </row>
    <row r="60" spans="1:14" x14ac:dyDescent="0.35">
      <c r="A60" s="271" t="s">
        <v>275</v>
      </c>
      <c r="B60" s="271" t="s">
        <v>276</v>
      </c>
      <c r="C60" s="420" t="s">
        <v>663</v>
      </c>
      <c r="D60" s="114" t="s">
        <v>284</v>
      </c>
      <c r="E60" s="444">
        <v>4</v>
      </c>
      <c r="F60" s="444">
        <v>3</v>
      </c>
      <c r="G60" s="444">
        <v>6</v>
      </c>
      <c r="H60" s="445">
        <v>7</v>
      </c>
      <c r="I60" s="447">
        <v>3</v>
      </c>
      <c r="J60" s="422"/>
      <c r="K60" s="438">
        <f t="shared" si="4"/>
        <v>23</v>
      </c>
      <c r="L60" s="438">
        <f t="shared" si="1"/>
        <v>4.5999999999999996</v>
      </c>
      <c r="M60" s="276">
        <f>((I60-E60)/E60)</f>
        <v>-0.25</v>
      </c>
    </row>
    <row r="61" spans="1:14" x14ac:dyDescent="0.35">
      <c r="A61" s="271" t="s">
        <v>285</v>
      </c>
      <c r="B61" s="271" t="s">
        <v>232</v>
      </c>
      <c r="C61" s="420" t="s">
        <v>580</v>
      </c>
      <c r="D61" s="116" t="s">
        <v>297</v>
      </c>
      <c r="E61" s="444">
        <v>28</v>
      </c>
      <c r="F61" s="444">
        <v>22</v>
      </c>
      <c r="G61" s="444">
        <v>14</v>
      </c>
      <c r="H61" s="445">
        <v>18</v>
      </c>
      <c r="I61" s="447">
        <v>10</v>
      </c>
      <c r="J61" s="423"/>
      <c r="K61" s="438">
        <f t="shared" si="4"/>
        <v>92</v>
      </c>
      <c r="L61" s="438">
        <f t="shared" si="1"/>
        <v>18.399999999999999</v>
      </c>
      <c r="M61" s="276">
        <f>((I61-E61)/E61)</f>
        <v>-0.6428571428571429</v>
      </c>
    </row>
    <row r="62" spans="1:14" s="97" customFormat="1" ht="29" x14ac:dyDescent="0.35">
      <c r="A62" s="272" t="s">
        <v>259</v>
      </c>
      <c r="B62" s="272" t="s">
        <v>260</v>
      </c>
      <c r="C62" s="420" t="s">
        <v>1329</v>
      </c>
      <c r="D62" s="114" t="s">
        <v>266</v>
      </c>
      <c r="E62" s="438">
        <v>22</v>
      </c>
      <c r="F62" s="438">
        <v>17</v>
      </c>
      <c r="G62" s="438">
        <v>13</v>
      </c>
      <c r="H62" s="461">
        <v>18</v>
      </c>
      <c r="I62" s="462">
        <v>15</v>
      </c>
      <c r="J62" s="422"/>
      <c r="K62" s="438">
        <f t="shared" si="4"/>
        <v>85</v>
      </c>
      <c r="L62" s="438">
        <f t="shared" si="1"/>
        <v>17</v>
      </c>
      <c r="M62" s="276">
        <f t="shared" ref="M62:M74" si="6">((I62-E62)/E62)</f>
        <v>-0.31818181818181818</v>
      </c>
      <c r="N62" s="27"/>
    </row>
    <row r="63" spans="1:14" x14ac:dyDescent="0.35">
      <c r="A63" s="271" t="s">
        <v>285</v>
      </c>
      <c r="B63" s="271" t="s">
        <v>232</v>
      </c>
      <c r="C63" s="420" t="s">
        <v>577</v>
      </c>
      <c r="D63" s="116" t="s">
        <v>298</v>
      </c>
      <c r="E63" s="444">
        <v>179</v>
      </c>
      <c r="F63" s="444">
        <v>145</v>
      </c>
      <c r="G63" s="444">
        <v>119</v>
      </c>
      <c r="H63" s="445">
        <v>136</v>
      </c>
      <c r="I63" s="447">
        <v>105</v>
      </c>
      <c r="J63" s="422"/>
      <c r="K63" s="438">
        <f t="shared" si="4"/>
        <v>684</v>
      </c>
      <c r="L63" s="438">
        <f t="shared" si="1"/>
        <v>136.80000000000001</v>
      </c>
      <c r="M63" s="276">
        <f t="shared" si="6"/>
        <v>-0.41340782122905029</v>
      </c>
      <c r="N63" s="97"/>
    </row>
    <row r="64" spans="1:14" x14ac:dyDescent="0.35">
      <c r="A64" s="271" t="s">
        <v>227</v>
      </c>
      <c r="B64" s="271" t="s">
        <v>232</v>
      </c>
      <c r="C64" s="420" t="s">
        <v>725</v>
      </c>
      <c r="D64" s="116" t="s">
        <v>237</v>
      </c>
      <c r="E64" s="444">
        <v>16</v>
      </c>
      <c r="F64" s="444">
        <v>11</v>
      </c>
      <c r="G64" s="444">
        <v>17</v>
      </c>
      <c r="H64" s="461">
        <v>14</v>
      </c>
      <c r="I64" s="462">
        <v>13</v>
      </c>
      <c r="J64" s="422"/>
      <c r="K64" s="438">
        <f t="shared" si="4"/>
        <v>71</v>
      </c>
      <c r="L64" s="438">
        <f t="shared" si="1"/>
        <v>14.2</v>
      </c>
      <c r="M64" s="276">
        <f t="shared" si="6"/>
        <v>-0.1875</v>
      </c>
    </row>
    <row r="65" spans="1:14" x14ac:dyDescent="0.35">
      <c r="A65" s="271" t="s">
        <v>227</v>
      </c>
      <c r="B65" s="271" t="s">
        <v>238</v>
      </c>
      <c r="C65" s="420" t="s">
        <v>693</v>
      </c>
      <c r="D65" s="116" t="s">
        <v>253</v>
      </c>
      <c r="E65" s="444">
        <v>8</v>
      </c>
      <c r="F65" s="444">
        <v>4</v>
      </c>
      <c r="G65" s="444">
        <v>10</v>
      </c>
      <c r="H65" s="461">
        <v>3</v>
      </c>
      <c r="I65" s="462">
        <v>10</v>
      </c>
      <c r="J65" s="422"/>
      <c r="K65" s="438">
        <f t="shared" si="4"/>
        <v>35</v>
      </c>
      <c r="L65" s="438">
        <f t="shared" si="1"/>
        <v>7</v>
      </c>
      <c r="M65" s="276">
        <f t="shared" si="6"/>
        <v>0.25</v>
      </c>
    </row>
    <row r="66" spans="1:14" x14ac:dyDescent="0.35">
      <c r="A66" s="271" t="s">
        <v>285</v>
      </c>
      <c r="B66" s="271" t="s">
        <v>232</v>
      </c>
      <c r="C66" s="420" t="s">
        <v>595</v>
      </c>
      <c r="D66" s="116" t="s">
        <v>299</v>
      </c>
      <c r="E66" s="444">
        <v>17</v>
      </c>
      <c r="F66" s="444">
        <v>14</v>
      </c>
      <c r="G66" s="444">
        <v>15</v>
      </c>
      <c r="H66" s="445">
        <v>11</v>
      </c>
      <c r="I66" s="447">
        <v>14</v>
      </c>
      <c r="J66" s="422"/>
      <c r="K66" s="438">
        <f t="shared" si="4"/>
        <v>71</v>
      </c>
      <c r="L66" s="438">
        <f t="shared" si="1"/>
        <v>14.2</v>
      </c>
      <c r="M66" s="276">
        <f t="shared" si="6"/>
        <v>-0.17647058823529413</v>
      </c>
    </row>
    <row r="67" spans="1:14" x14ac:dyDescent="0.35">
      <c r="A67" s="271" t="s">
        <v>285</v>
      </c>
      <c r="B67" s="271" t="s">
        <v>232</v>
      </c>
      <c r="C67" s="420" t="s">
        <v>582</v>
      </c>
      <c r="D67" s="116" t="s">
        <v>300</v>
      </c>
      <c r="E67" s="444">
        <v>22</v>
      </c>
      <c r="F67" s="444">
        <v>18</v>
      </c>
      <c r="G67" s="444">
        <v>12</v>
      </c>
      <c r="H67" s="445">
        <v>19</v>
      </c>
      <c r="I67" s="447">
        <v>16</v>
      </c>
      <c r="J67" s="422"/>
      <c r="K67" s="438">
        <f t="shared" ref="K67:K77" si="7">SUM(E67:I67)</f>
        <v>87</v>
      </c>
      <c r="L67" s="438">
        <f t="shared" ref="L67:L77" si="8">K67/5</f>
        <v>17.399999999999999</v>
      </c>
      <c r="M67" s="276">
        <f t="shared" si="6"/>
        <v>-0.27272727272727271</v>
      </c>
    </row>
    <row r="68" spans="1:14" x14ac:dyDescent="0.35">
      <c r="A68" s="271" t="s">
        <v>227</v>
      </c>
      <c r="B68" s="271" t="s">
        <v>238</v>
      </c>
      <c r="C68" s="421" t="s">
        <v>488</v>
      </c>
      <c r="D68" s="116" t="s">
        <v>254</v>
      </c>
      <c r="E68" s="444"/>
      <c r="F68" s="444"/>
      <c r="G68" s="444">
        <v>1</v>
      </c>
      <c r="H68" s="461"/>
      <c r="I68" s="462">
        <v>1</v>
      </c>
      <c r="J68" s="422"/>
      <c r="K68" s="438">
        <f t="shared" si="7"/>
        <v>2</v>
      </c>
      <c r="L68" s="438">
        <f t="shared" si="8"/>
        <v>0.4</v>
      </c>
      <c r="M68" s="276"/>
    </row>
    <row r="69" spans="1:14" x14ac:dyDescent="0.35">
      <c r="A69" s="272" t="s">
        <v>259</v>
      </c>
      <c r="B69" s="272" t="s">
        <v>269</v>
      </c>
      <c r="C69" s="420" t="s">
        <v>745</v>
      </c>
      <c r="D69" s="275" t="s">
        <v>271</v>
      </c>
      <c r="E69" s="438"/>
      <c r="F69" s="438"/>
      <c r="G69" s="438"/>
      <c r="H69" s="461">
        <v>16</v>
      </c>
      <c r="I69" s="462">
        <v>49</v>
      </c>
      <c r="J69" s="422"/>
      <c r="K69" s="438">
        <f t="shared" si="7"/>
        <v>65</v>
      </c>
      <c r="L69" s="438">
        <f t="shared" si="8"/>
        <v>13</v>
      </c>
      <c r="M69" s="276"/>
    </row>
    <row r="70" spans="1:14" x14ac:dyDescent="0.35">
      <c r="A70" s="272" t="s">
        <v>259</v>
      </c>
      <c r="B70" s="272" t="s">
        <v>269</v>
      </c>
      <c r="C70" s="420" t="s">
        <v>539</v>
      </c>
      <c r="D70" s="114" t="s">
        <v>272</v>
      </c>
      <c r="E70" s="438">
        <v>10</v>
      </c>
      <c r="F70" s="438">
        <v>8</v>
      </c>
      <c r="G70" s="438">
        <v>11</v>
      </c>
      <c r="H70" s="461">
        <v>15</v>
      </c>
      <c r="I70" s="462">
        <v>20</v>
      </c>
      <c r="J70" s="422"/>
      <c r="K70" s="438">
        <f t="shared" si="7"/>
        <v>64</v>
      </c>
      <c r="L70" s="438">
        <f t="shared" si="8"/>
        <v>12.8</v>
      </c>
      <c r="M70" s="276">
        <f t="shared" si="6"/>
        <v>1</v>
      </c>
    </row>
    <row r="71" spans="1:14" x14ac:dyDescent="0.35">
      <c r="A71" s="272" t="s">
        <v>259</v>
      </c>
      <c r="B71" s="272" t="s">
        <v>269</v>
      </c>
      <c r="C71" s="420" t="s">
        <v>540</v>
      </c>
      <c r="D71" s="114" t="s">
        <v>273</v>
      </c>
      <c r="E71" s="438">
        <v>7</v>
      </c>
      <c r="F71" s="438">
        <v>6</v>
      </c>
      <c r="G71" s="438">
        <v>13</v>
      </c>
      <c r="H71" s="461">
        <v>11</v>
      </c>
      <c r="I71" s="462">
        <v>8</v>
      </c>
      <c r="J71" s="422"/>
      <c r="K71" s="438">
        <f t="shared" si="7"/>
        <v>45</v>
      </c>
      <c r="L71" s="438">
        <f t="shared" si="8"/>
        <v>9</v>
      </c>
      <c r="M71" s="276">
        <f t="shared" si="6"/>
        <v>0.14285714285714285</v>
      </c>
      <c r="N71" s="97"/>
    </row>
    <row r="72" spans="1:14" x14ac:dyDescent="0.35">
      <c r="A72" s="272" t="s">
        <v>259</v>
      </c>
      <c r="B72" s="272" t="s">
        <v>269</v>
      </c>
      <c r="C72" s="420" t="s">
        <v>541</v>
      </c>
      <c r="D72" s="114" t="s">
        <v>274</v>
      </c>
      <c r="E72" s="438">
        <v>92</v>
      </c>
      <c r="F72" s="438">
        <v>100</v>
      </c>
      <c r="G72" s="438">
        <v>105</v>
      </c>
      <c r="H72" s="461">
        <v>82</v>
      </c>
      <c r="I72" s="462">
        <v>77</v>
      </c>
      <c r="J72" s="422"/>
      <c r="K72" s="438">
        <f t="shared" si="7"/>
        <v>456</v>
      </c>
      <c r="L72" s="438">
        <f t="shared" si="8"/>
        <v>91.2</v>
      </c>
      <c r="M72" s="276">
        <f t="shared" si="6"/>
        <v>-0.16304347826086957</v>
      </c>
    </row>
    <row r="73" spans="1:14" x14ac:dyDescent="0.35">
      <c r="A73" s="272" t="s">
        <v>259</v>
      </c>
      <c r="B73" s="272" t="s">
        <v>1289</v>
      </c>
      <c r="C73" s="420" t="s">
        <v>542</v>
      </c>
      <c r="D73" s="114" t="s">
        <v>267</v>
      </c>
      <c r="E73" s="438">
        <v>8</v>
      </c>
      <c r="F73" s="438">
        <v>14</v>
      </c>
      <c r="G73" s="438">
        <v>19</v>
      </c>
      <c r="H73" s="461">
        <v>21</v>
      </c>
      <c r="I73" s="462">
        <v>34</v>
      </c>
      <c r="J73" s="422"/>
      <c r="K73" s="438">
        <f t="shared" si="7"/>
        <v>96</v>
      </c>
      <c r="L73" s="438">
        <f t="shared" si="8"/>
        <v>19.2</v>
      </c>
      <c r="M73" s="276">
        <f t="shared" si="6"/>
        <v>3.25</v>
      </c>
    </row>
    <row r="74" spans="1:14" x14ac:dyDescent="0.35">
      <c r="A74" s="272" t="s">
        <v>259</v>
      </c>
      <c r="B74" s="272" t="s">
        <v>260</v>
      </c>
      <c r="C74" s="420" t="s">
        <v>543</v>
      </c>
      <c r="D74" s="114" t="s">
        <v>268</v>
      </c>
      <c r="E74" s="438">
        <v>1</v>
      </c>
      <c r="F74" s="438">
        <v>2</v>
      </c>
      <c r="G74" s="438">
        <v>3</v>
      </c>
      <c r="H74" s="461">
        <v>3</v>
      </c>
      <c r="I74" s="462">
        <v>7</v>
      </c>
      <c r="J74" s="422"/>
      <c r="K74" s="438">
        <f t="shared" si="7"/>
        <v>16</v>
      </c>
      <c r="L74" s="438">
        <f t="shared" si="8"/>
        <v>3.2</v>
      </c>
      <c r="M74" s="276">
        <f t="shared" si="6"/>
        <v>6</v>
      </c>
    </row>
    <row r="75" spans="1:14" x14ac:dyDescent="0.35">
      <c r="A75" s="271" t="s">
        <v>227</v>
      </c>
      <c r="B75" s="271" t="s">
        <v>238</v>
      </c>
      <c r="C75" s="420" t="s">
        <v>692</v>
      </c>
      <c r="D75" s="116" t="s">
        <v>255</v>
      </c>
      <c r="E75" s="444">
        <v>14</v>
      </c>
      <c r="F75" s="444">
        <v>14</v>
      </c>
      <c r="G75" s="444">
        <v>17</v>
      </c>
      <c r="H75" s="461">
        <v>12</v>
      </c>
      <c r="I75" s="462">
        <v>18</v>
      </c>
      <c r="J75" s="422"/>
      <c r="K75" s="438">
        <f t="shared" si="7"/>
        <v>75</v>
      </c>
      <c r="L75" s="438">
        <f t="shared" si="8"/>
        <v>15</v>
      </c>
      <c r="M75" s="276">
        <f>((I75-E75)/E75)</f>
        <v>0.2857142857142857</v>
      </c>
    </row>
    <row r="76" spans="1:14" x14ac:dyDescent="0.35">
      <c r="A76" s="271" t="s">
        <v>227</v>
      </c>
      <c r="B76" s="271" t="s">
        <v>238</v>
      </c>
      <c r="C76" s="419" t="s">
        <v>1150</v>
      </c>
      <c r="D76" s="116" t="s">
        <v>256</v>
      </c>
      <c r="E76" s="444">
        <v>9</v>
      </c>
      <c r="F76" s="444">
        <v>4</v>
      </c>
      <c r="G76" s="444">
        <v>2</v>
      </c>
      <c r="H76" s="461">
        <v>1</v>
      </c>
      <c r="I76" s="462">
        <v>0</v>
      </c>
      <c r="J76" s="422"/>
      <c r="K76" s="438">
        <f t="shared" si="7"/>
        <v>16</v>
      </c>
      <c r="L76" s="438">
        <f t="shared" si="8"/>
        <v>3.2</v>
      </c>
      <c r="M76" s="276">
        <f>((I76-E76)/E76)</f>
        <v>-1</v>
      </c>
    </row>
    <row r="77" spans="1:14" x14ac:dyDescent="0.35">
      <c r="A77" s="271" t="s">
        <v>285</v>
      </c>
      <c r="B77" s="271" t="s">
        <v>232</v>
      </c>
      <c r="C77" s="420" t="s">
        <v>593</v>
      </c>
      <c r="D77" s="116" t="s">
        <v>301</v>
      </c>
      <c r="E77" s="444">
        <v>12</v>
      </c>
      <c r="F77" s="444">
        <v>11</v>
      </c>
      <c r="G77" s="444">
        <v>16</v>
      </c>
      <c r="H77" s="445">
        <v>13</v>
      </c>
      <c r="I77" s="447">
        <v>11</v>
      </c>
      <c r="J77" s="422"/>
      <c r="K77" s="438">
        <f t="shared" si="7"/>
        <v>63</v>
      </c>
      <c r="L77" s="438">
        <f t="shared" si="8"/>
        <v>12.6</v>
      </c>
      <c r="M77" s="276">
        <f>((I77-E77)/E77)</f>
        <v>-8.3333333333333329E-2</v>
      </c>
    </row>
    <row r="78" spans="1:14" x14ac:dyDescent="0.35">
      <c r="D78" s="80"/>
      <c r="E78" s="81"/>
      <c r="F78" s="81"/>
      <c r="G78" s="81"/>
      <c r="H78" s="81"/>
      <c r="I78" s="92"/>
      <c r="J78" s="84"/>
      <c r="K78" s="84"/>
      <c r="L78" s="84"/>
      <c r="M78" s="277"/>
    </row>
    <row r="79" spans="1:14" ht="14.25" customHeight="1" x14ac:dyDescent="0.35">
      <c r="D79" s="99"/>
      <c r="E79" s="94"/>
      <c r="F79" s="94"/>
      <c r="G79" s="81"/>
      <c r="H79" s="81"/>
      <c r="I79" s="82"/>
      <c r="J79" s="95"/>
      <c r="K79" s="84"/>
      <c r="L79" s="84"/>
      <c r="M79" s="85"/>
    </row>
    <row r="80" spans="1:14" s="100" customFormat="1" ht="24" customHeight="1" thickBot="1" x14ac:dyDescent="0.4">
      <c r="A80" s="658" t="s">
        <v>315</v>
      </c>
      <c r="B80" s="659"/>
      <c r="C80" s="659"/>
      <c r="D80" s="659"/>
      <c r="E80" s="428">
        <f>SUM(E82:E130)</f>
        <v>320</v>
      </c>
      <c r="F80" s="428">
        <f>SUM(F82:F130)</f>
        <v>287</v>
      </c>
      <c r="G80" s="428">
        <f>SUM(G82:G130)</f>
        <v>216</v>
      </c>
      <c r="H80" s="428">
        <f>SUM(H82:H130)</f>
        <v>304</v>
      </c>
      <c r="I80" s="428">
        <f>SUM(I82:I131)</f>
        <v>312</v>
      </c>
      <c r="J80" s="95"/>
      <c r="K80" s="428">
        <f>SUM(E80:I80)</f>
        <v>1439</v>
      </c>
      <c r="L80" s="428">
        <f t="shared" ref="L80:L112" si="9">K80/5</f>
        <v>287.8</v>
      </c>
      <c r="M80" s="429">
        <f t="shared" ref="M80:M90" si="10">((I80-E80)/E80)</f>
        <v>-2.5000000000000001E-2</v>
      </c>
    </row>
    <row r="81" spans="1:14" ht="31" x14ac:dyDescent="0.35">
      <c r="A81" s="431" t="s">
        <v>221</v>
      </c>
      <c r="B81" s="431" t="s">
        <v>222</v>
      </c>
      <c r="C81" s="431" t="s">
        <v>1330</v>
      </c>
      <c r="D81" s="431" t="s">
        <v>223</v>
      </c>
      <c r="E81" s="431">
        <v>2015</v>
      </c>
      <c r="F81" s="431">
        <v>2016</v>
      </c>
      <c r="G81" s="431">
        <v>2017</v>
      </c>
      <c r="H81" s="431">
        <v>2018</v>
      </c>
      <c r="I81" s="431">
        <v>2019</v>
      </c>
      <c r="J81" s="430"/>
      <c r="K81" s="432" t="s">
        <v>1274</v>
      </c>
      <c r="L81" s="432" t="s">
        <v>1275</v>
      </c>
      <c r="M81" s="432" t="s">
        <v>1278</v>
      </c>
    </row>
    <row r="82" spans="1:14" x14ac:dyDescent="0.35">
      <c r="A82" s="312" t="s">
        <v>227</v>
      </c>
      <c r="B82" s="312" t="s">
        <v>232</v>
      </c>
      <c r="C82" s="419" t="s">
        <v>728</v>
      </c>
      <c r="D82" s="451" t="s">
        <v>317</v>
      </c>
      <c r="E82" s="437">
        <v>29</v>
      </c>
      <c r="F82" s="437">
        <v>21</v>
      </c>
      <c r="G82" s="437">
        <v>15</v>
      </c>
      <c r="H82" s="437">
        <v>24</v>
      </c>
      <c r="I82" s="436">
        <v>18</v>
      </c>
      <c r="J82" s="433"/>
      <c r="K82" s="438">
        <f t="shared" ref="K82:K113" si="11">SUM(E82:I82)</f>
        <v>107</v>
      </c>
      <c r="L82" s="438">
        <f t="shared" si="9"/>
        <v>21.4</v>
      </c>
      <c r="M82" s="276">
        <f t="shared" si="10"/>
        <v>-0.37931034482758619</v>
      </c>
    </row>
    <row r="83" spans="1:14" x14ac:dyDescent="0.35">
      <c r="A83" s="312" t="s">
        <v>285</v>
      </c>
      <c r="B83" s="312" t="s">
        <v>302</v>
      </c>
      <c r="C83" s="419" t="s">
        <v>809</v>
      </c>
      <c r="D83" s="451" t="s">
        <v>359</v>
      </c>
      <c r="E83" s="437">
        <v>2</v>
      </c>
      <c r="F83" s="437">
        <v>1</v>
      </c>
      <c r="G83" s="437">
        <v>6</v>
      </c>
      <c r="H83" s="437">
        <v>8</v>
      </c>
      <c r="I83" s="436">
        <v>9</v>
      </c>
      <c r="J83" s="434"/>
      <c r="K83" s="438">
        <f t="shared" si="11"/>
        <v>26</v>
      </c>
      <c r="L83" s="438">
        <f t="shared" si="9"/>
        <v>5.2</v>
      </c>
      <c r="M83" s="276">
        <f t="shared" si="10"/>
        <v>3.5</v>
      </c>
    </row>
    <row r="84" spans="1:14" x14ac:dyDescent="0.35">
      <c r="A84" s="452" t="s">
        <v>307</v>
      </c>
      <c r="B84" s="452" t="s">
        <v>307</v>
      </c>
      <c r="C84" s="453" t="s">
        <v>785</v>
      </c>
      <c r="D84" s="454" t="s">
        <v>362</v>
      </c>
      <c r="E84" s="437">
        <v>9</v>
      </c>
      <c r="F84" s="437">
        <v>5</v>
      </c>
      <c r="G84" s="437">
        <v>4</v>
      </c>
      <c r="H84" s="437">
        <v>3</v>
      </c>
      <c r="I84" s="436">
        <v>4</v>
      </c>
      <c r="J84" s="435"/>
      <c r="K84" s="438">
        <f t="shared" si="11"/>
        <v>25</v>
      </c>
      <c r="L84" s="438">
        <f t="shared" si="9"/>
        <v>5</v>
      </c>
      <c r="M84" s="276">
        <f t="shared" si="10"/>
        <v>-0.55555555555555558</v>
      </c>
    </row>
    <row r="85" spans="1:14" s="97" customFormat="1" ht="29" x14ac:dyDescent="0.35">
      <c r="A85" s="312" t="s">
        <v>275</v>
      </c>
      <c r="B85" s="312" t="s">
        <v>276</v>
      </c>
      <c r="C85" s="419" t="s">
        <v>1331</v>
      </c>
      <c r="D85" s="451" t="s">
        <v>343</v>
      </c>
      <c r="E85" s="437">
        <v>54</v>
      </c>
      <c r="F85" s="437">
        <v>48</v>
      </c>
      <c r="G85" s="437">
        <v>7</v>
      </c>
      <c r="H85" s="437">
        <v>17</v>
      </c>
      <c r="I85" s="436">
        <v>23</v>
      </c>
      <c r="J85" s="433"/>
      <c r="K85" s="438">
        <f t="shared" si="11"/>
        <v>149</v>
      </c>
      <c r="L85" s="438">
        <f t="shared" si="9"/>
        <v>29.8</v>
      </c>
      <c r="M85" s="276">
        <f t="shared" si="10"/>
        <v>-0.57407407407407407</v>
      </c>
      <c r="N85" s="27"/>
    </row>
    <row r="86" spans="1:14" x14ac:dyDescent="0.35">
      <c r="A86" s="312" t="s">
        <v>259</v>
      </c>
      <c r="B86" s="312" t="s">
        <v>269</v>
      </c>
      <c r="C86" s="419" t="s">
        <v>754</v>
      </c>
      <c r="D86" s="451" t="s">
        <v>341</v>
      </c>
      <c r="E86" s="437">
        <v>5</v>
      </c>
      <c r="F86" s="437">
        <v>6</v>
      </c>
      <c r="G86" s="437">
        <v>10</v>
      </c>
      <c r="H86" s="437">
        <v>9</v>
      </c>
      <c r="I86" s="436">
        <v>4</v>
      </c>
      <c r="J86" s="433"/>
      <c r="K86" s="438">
        <f t="shared" si="11"/>
        <v>34</v>
      </c>
      <c r="L86" s="438">
        <f t="shared" si="9"/>
        <v>6.8</v>
      </c>
      <c r="M86" s="276">
        <f t="shared" si="10"/>
        <v>-0.2</v>
      </c>
    </row>
    <row r="87" spans="1:14" x14ac:dyDescent="0.35">
      <c r="A87" s="312" t="s">
        <v>259</v>
      </c>
      <c r="B87" s="312" t="s">
        <v>269</v>
      </c>
      <c r="C87" s="419" t="s">
        <v>751</v>
      </c>
      <c r="D87" s="454" t="s">
        <v>342</v>
      </c>
      <c r="E87" s="437">
        <v>9</v>
      </c>
      <c r="F87" s="437">
        <v>11</v>
      </c>
      <c r="G87" s="437">
        <v>16</v>
      </c>
      <c r="H87" s="437">
        <v>18</v>
      </c>
      <c r="I87" s="436">
        <v>12</v>
      </c>
      <c r="J87" s="433"/>
      <c r="K87" s="438">
        <f t="shared" si="11"/>
        <v>66</v>
      </c>
      <c r="L87" s="438">
        <f t="shared" si="9"/>
        <v>13.2</v>
      </c>
      <c r="M87" s="276">
        <f t="shared" si="10"/>
        <v>0.33333333333333331</v>
      </c>
    </row>
    <row r="88" spans="1:14" ht="29" x14ac:dyDescent="0.35">
      <c r="A88" s="312" t="s">
        <v>275</v>
      </c>
      <c r="B88" s="312" t="s">
        <v>276</v>
      </c>
      <c r="C88" s="419" t="s">
        <v>1332</v>
      </c>
      <c r="D88" s="451" t="s">
        <v>344</v>
      </c>
      <c r="E88" s="437">
        <v>16</v>
      </c>
      <c r="F88" s="437">
        <v>24</v>
      </c>
      <c r="G88" s="437">
        <v>15</v>
      </c>
      <c r="H88" s="437">
        <v>15</v>
      </c>
      <c r="I88" s="436">
        <v>15</v>
      </c>
      <c r="J88" s="433"/>
      <c r="K88" s="438">
        <f t="shared" si="11"/>
        <v>85</v>
      </c>
      <c r="L88" s="438">
        <f t="shared" si="9"/>
        <v>17</v>
      </c>
      <c r="M88" s="276">
        <f t="shared" si="10"/>
        <v>-6.25E-2</v>
      </c>
    </row>
    <row r="89" spans="1:14" x14ac:dyDescent="0.35">
      <c r="A89" s="312" t="s">
        <v>275</v>
      </c>
      <c r="B89" s="312" t="s">
        <v>276</v>
      </c>
      <c r="C89" s="419" t="s">
        <v>852</v>
      </c>
      <c r="D89" s="451" t="s">
        <v>345</v>
      </c>
      <c r="E89" s="437">
        <v>7</v>
      </c>
      <c r="F89" s="437">
        <v>6</v>
      </c>
      <c r="G89" s="437">
        <v>1</v>
      </c>
      <c r="H89" s="437">
        <v>2</v>
      </c>
      <c r="I89" s="436">
        <v>2</v>
      </c>
      <c r="J89" s="435"/>
      <c r="K89" s="438">
        <f t="shared" si="11"/>
        <v>18</v>
      </c>
      <c r="L89" s="438">
        <f t="shared" si="9"/>
        <v>3.6</v>
      </c>
      <c r="M89" s="276">
        <f t="shared" si="10"/>
        <v>-0.7142857142857143</v>
      </c>
    </row>
    <row r="90" spans="1:14" x14ac:dyDescent="0.35">
      <c r="A90" s="312" t="s">
        <v>275</v>
      </c>
      <c r="B90" s="312" t="s">
        <v>276</v>
      </c>
      <c r="C90" s="419" t="s">
        <v>856</v>
      </c>
      <c r="D90" s="451" t="s">
        <v>346</v>
      </c>
      <c r="E90" s="437">
        <v>14</v>
      </c>
      <c r="F90" s="437">
        <v>5</v>
      </c>
      <c r="G90" s="437">
        <v>3</v>
      </c>
      <c r="H90" s="437">
        <v>13</v>
      </c>
      <c r="I90" s="436">
        <v>11</v>
      </c>
      <c r="J90" s="433"/>
      <c r="K90" s="438">
        <f t="shared" si="11"/>
        <v>46</v>
      </c>
      <c r="L90" s="438">
        <f t="shared" si="9"/>
        <v>9.1999999999999993</v>
      </c>
      <c r="M90" s="276">
        <f t="shared" si="10"/>
        <v>-0.21428571428571427</v>
      </c>
    </row>
    <row r="91" spans="1:14" x14ac:dyDescent="0.35">
      <c r="A91" s="312" t="s">
        <v>227</v>
      </c>
      <c r="B91" s="312" t="s">
        <v>238</v>
      </c>
      <c r="C91" s="419" t="s">
        <v>701</v>
      </c>
      <c r="D91" s="451" t="s">
        <v>324</v>
      </c>
      <c r="E91" s="437">
        <v>2</v>
      </c>
      <c r="F91" s="437">
        <v>9</v>
      </c>
      <c r="G91" s="437">
        <v>7</v>
      </c>
      <c r="H91" s="437">
        <v>7</v>
      </c>
      <c r="I91" s="436">
        <v>13</v>
      </c>
      <c r="J91" s="435"/>
      <c r="K91" s="438">
        <f t="shared" si="11"/>
        <v>38</v>
      </c>
      <c r="L91" s="438">
        <f t="shared" si="9"/>
        <v>7.6</v>
      </c>
      <c r="M91" s="276">
        <f>((I91-E91)/E91)</f>
        <v>5.5</v>
      </c>
    </row>
    <row r="92" spans="1:14" ht="29" x14ac:dyDescent="0.35">
      <c r="A92" s="312" t="s">
        <v>227</v>
      </c>
      <c r="B92" s="312" t="s">
        <v>238</v>
      </c>
      <c r="C92" s="420" t="s">
        <v>1333</v>
      </c>
      <c r="D92" s="451" t="s">
        <v>325</v>
      </c>
      <c r="E92" s="437">
        <v>5</v>
      </c>
      <c r="F92" s="437">
        <v>5</v>
      </c>
      <c r="G92" s="437">
        <v>3</v>
      </c>
      <c r="H92" s="437">
        <v>8</v>
      </c>
      <c r="I92" s="436">
        <v>5</v>
      </c>
      <c r="J92" s="435"/>
      <c r="K92" s="438">
        <f t="shared" si="11"/>
        <v>26</v>
      </c>
      <c r="L92" s="438">
        <f t="shared" si="9"/>
        <v>5.2</v>
      </c>
      <c r="M92" s="276">
        <f>((I92-E92)/E92)</f>
        <v>0</v>
      </c>
    </row>
    <row r="93" spans="1:14" x14ac:dyDescent="0.35">
      <c r="A93" s="312" t="s">
        <v>227</v>
      </c>
      <c r="B93" s="312" t="s">
        <v>238</v>
      </c>
      <c r="C93" s="420" t="s">
        <v>716</v>
      </c>
      <c r="D93" s="451" t="s">
        <v>326</v>
      </c>
      <c r="E93" s="437">
        <v>1</v>
      </c>
      <c r="F93" s="437">
        <v>1</v>
      </c>
      <c r="G93" s="437">
        <v>4</v>
      </c>
      <c r="H93" s="437">
        <v>4</v>
      </c>
      <c r="I93" s="436">
        <v>3</v>
      </c>
      <c r="J93" s="433"/>
      <c r="K93" s="438">
        <f t="shared" si="11"/>
        <v>13</v>
      </c>
      <c r="L93" s="438">
        <f t="shared" si="9"/>
        <v>2.6</v>
      </c>
      <c r="M93" s="276">
        <f>((I93-E93)/E93)</f>
        <v>2</v>
      </c>
    </row>
    <row r="94" spans="1:14" x14ac:dyDescent="0.35">
      <c r="A94" s="312" t="s">
        <v>227</v>
      </c>
      <c r="B94" s="312" t="s">
        <v>238</v>
      </c>
      <c r="C94" s="420" t="s">
        <v>1334</v>
      </c>
      <c r="D94" s="451" t="s">
        <v>327</v>
      </c>
      <c r="E94" s="437">
        <v>4</v>
      </c>
      <c r="F94" s="437">
        <v>12</v>
      </c>
      <c r="G94" s="437">
        <v>14</v>
      </c>
      <c r="H94" s="437">
        <v>12</v>
      </c>
      <c r="I94" s="436">
        <v>17</v>
      </c>
      <c r="J94" s="435"/>
      <c r="K94" s="438">
        <f t="shared" si="11"/>
        <v>59</v>
      </c>
      <c r="L94" s="438">
        <f t="shared" si="9"/>
        <v>11.8</v>
      </c>
      <c r="M94" s="276">
        <f>((I94-E94)/E94)</f>
        <v>3.25</v>
      </c>
      <c r="N94" s="97"/>
    </row>
    <row r="95" spans="1:14" x14ac:dyDescent="0.35">
      <c r="A95" s="312" t="s">
        <v>227</v>
      </c>
      <c r="B95" s="312" t="s">
        <v>232</v>
      </c>
      <c r="C95" s="420" t="s">
        <v>1335</v>
      </c>
      <c r="D95" s="451" t="s">
        <v>318</v>
      </c>
      <c r="E95" s="437">
        <v>14</v>
      </c>
      <c r="F95" s="437">
        <v>6</v>
      </c>
      <c r="G95" s="437">
        <v>6</v>
      </c>
      <c r="H95" s="437">
        <v>8</v>
      </c>
      <c r="I95" s="436">
        <v>4</v>
      </c>
      <c r="J95" s="433"/>
      <c r="K95" s="438">
        <f t="shared" si="11"/>
        <v>38</v>
      </c>
      <c r="L95" s="438">
        <f t="shared" si="9"/>
        <v>7.6</v>
      </c>
      <c r="M95" s="276">
        <f>((I95-E95)/E95)</f>
        <v>-0.7142857142857143</v>
      </c>
    </row>
    <row r="96" spans="1:14" x14ac:dyDescent="0.35">
      <c r="A96" s="312" t="s">
        <v>227</v>
      </c>
      <c r="B96" s="312" t="s">
        <v>238</v>
      </c>
      <c r="C96" s="420" t="s">
        <v>736</v>
      </c>
      <c r="D96" s="455" t="s">
        <v>328</v>
      </c>
      <c r="E96" s="437"/>
      <c r="F96" s="437"/>
      <c r="G96" s="437">
        <v>2</v>
      </c>
      <c r="H96" s="437">
        <v>15</v>
      </c>
      <c r="I96" s="436">
        <v>18</v>
      </c>
      <c r="J96" s="433"/>
      <c r="K96" s="438">
        <f t="shared" si="11"/>
        <v>35</v>
      </c>
      <c r="L96" s="438">
        <f t="shared" si="9"/>
        <v>7</v>
      </c>
      <c r="M96" s="276"/>
      <c r="N96" s="97"/>
    </row>
    <row r="97" spans="1:14" x14ac:dyDescent="0.35">
      <c r="A97" s="312" t="s">
        <v>227</v>
      </c>
      <c r="B97" s="312" t="s">
        <v>238</v>
      </c>
      <c r="C97" s="453" t="s">
        <v>713</v>
      </c>
      <c r="D97" s="454" t="s">
        <v>329</v>
      </c>
      <c r="E97" s="437">
        <v>4</v>
      </c>
      <c r="F97" s="437">
        <v>2</v>
      </c>
      <c r="G97" s="437"/>
      <c r="H97" s="437"/>
      <c r="I97" s="436">
        <v>1</v>
      </c>
      <c r="J97" s="433"/>
      <c r="K97" s="438">
        <f t="shared" si="11"/>
        <v>7</v>
      </c>
      <c r="L97" s="438">
        <f t="shared" si="9"/>
        <v>1.4</v>
      </c>
      <c r="M97" s="276">
        <f>((I97-E97)/E97)</f>
        <v>-0.75</v>
      </c>
    </row>
    <row r="98" spans="1:14" x14ac:dyDescent="0.35">
      <c r="A98" s="312" t="s">
        <v>275</v>
      </c>
      <c r="B98" s="312" t="s">
        <v>276</v>
      </c>
      <c r="C98" s="453" t="s">
        <v>934</v>
      </c>
      <c r="D98" s="451" t="s">
        <v>347</v>
      </c>
      <c r="E98" s="437">
        <v>3</v>
      </c>
      <c r="F98" s="437"/>
      <c r="G98" s="437"/>
      <c r="H98" s="437"/>
      <c r="I98" s="436">
        <v>0</v>
      </c>
      <c r="J98" s="433"/>
      <c r="K98" s="438">
        <f t="shared" si="11"/>
        <v>3</v>
      </c>
      <c r="L98" s="438">
        <f t="shared" si="9"/>
        <v>0.6</v>
      </c>
      <c r="M98" s="276">
        <f>((I98-E98)/E98)</f>
        <v>-1</v>
      </c>
    </row>
    <row r="99" spans="1:14" s="97" customFormat="1" x14ac:dyDescent="0.35">
      <c r="A99" s="312" t="s">
        <v>259</v>
      </c>
      <c r="B99" s="312" t="s">
        <v>260</v>
      </c>
      <c r="C99" s="420" t="s">
        <v>775</v>
      </c>
      <c r="D99" s="451" t="s">
        <v>336</v>
      </c>
      <c r="E99" s="437">
        <v>7</v>
      </c>
      <c r="F99" s="437">
        <v>3</v>
      </c>
      <c r="G99" s="437">
        <v>9</v>
      </c>
      <c r="H99" s="437">
        <v>9</v>
      </c>
      <c r="I99" s="436">
        <v>10</v>
      </c>
      <c r="J99" s="433"/>
      <c r="K99" s="438">
        <f t="shared" si="11"/>
        <v>38</v>
      </c>
      <c r="L99" s="438">
        <f t="shared" si="9"/>
        <v>7.6</v>
      </c>
      <c r="M99" s="276">
        <f>((I99-E99)/E99)</f>
        <v>0.42857142857142855</v>
      </c>
      <c r="N99" s="27"/>
    </row>
    <row r="100" spans="1:14" ht="29" x14ac:dyDescent="0.35">
      <c r="A100" s="312" t="s">
        <v>259</v>
      </c>
      <c r="B100" s="312" t="s">
        <v>260</v>
      </c>
      <c r="C100" s="420" t="s">
        <v>1336</v>
      </c>
      <c r="D100" s="451" t="s">
        <v>337</v>
      </c>
      <c r="E100" s="437">
        <v>2</v>
      </c>
      <c r="F100" s="437">
        <v>1</v>
      </c>
      <c r="G100" s="437">
        <v>1</v>
      </c>
      <c r="H100" s="437">
        <v>1</v>
      </c>
      <c r="I100" s="436">
        <v>1</v>
      </c>
      <c r="J100" s="433"/>
      <c r="K100" s="438">
        <f t="shared" si="11"/>
        <v>6</v>
      </c>
      <c r="L100" s="438">
        <f t="shared" si="9"/>
        <v>1.2</v>
      </c>
      <c r="M100" s="276">
        <f>((I100-E100)/E100)</f>
        <v>-0.5</v>
      </c>
      <c r="N100" s="97"/>
    </row>
    <row r="101" spans="1:14" x14ac:dyDescent="0.35">
      <c r="A101" s="312" t="s">
        <v>227</v>
      </c>
      <c r="B101" s="312" t="s">
        <v>238</v>
      </c>
      <c r="C101" s="420" t="s">
        <v>917</v>
      </c>
      <c r="D101" s="451" t="s">
        <v>330</v>
      </c>
      <c r="E101" s="437"/>
      <c r="F101" s="437">
        <v>1</v>
      </c>
      <c r="G101" s="437">
        <v>1</v>
      </c>
      <c r="H101" s="437">
        <v>1</v>
      </c>
      <c r="I101" s="436">
        <v>1</v>
      </c>
      <c r="J101" s="433"/>
      <c r="K101" s="438">
        <f t="shared" si="11"/>
        <v>4</v>
      </c>
      <c r="L101" s="438">
        <f t="shared" si="9"/>
        <v>0.8</v>
      </c>
      <c r="M101" s="276"/>
    </row>
    <row r="102" spans="1:14" x14ac:dyDescent="0.35">
      <c r="A102" s="312" t="s">
        <v>227</v>
      </c>
      <c r="B102" s="312" t="s">
        <v>238</v>
      </c>
      <c r="C102" s="420" t="s">
        <v>704</v>
      </c>
      <c r="D102" s="451" t="s">
        <v>478</v>
      </c>
      <c r="E102" s="437">
        <v>5</v>
      </c>
      <c r="F102" s="437">
        <v>2</v>
      </c>
      <c r="G102" s="437">
        <v>5</v>
      </c>
      <c r="H102" s="437">
        <v>8</v>
      </c>
      <c r="I102" s="436">
        <v>6</v>
      </c>
      <c r="J102" s="433"/>
      <c r="K102" s="438">
        <f t="shared" si="11"/>
        <v>26</v>
      </c>
      <c r="L102" s="438">
        <f t="shared" si="9"/>
        <v>5.2</v>
      </c>
      <c r="M102" s="276">
        <f>((I102-E102)/E102)</f>
        <v>0.2</v>
      </c>
    </row>
    <row r="103" spans="1:14" x14ac:dyDescent="0.35">
      <c r="A103" s="452" t="s">
        <v>227</v>
      </c>
      <c r="B103" s="452" t="s">
        <v>228</v>
      </c>
      <c r="C103" s="420" t="s">
        <v>679</v>
      </c>
      <c r="D103" s="454" t="s">
        <v>316</v>
      </c>
      <c r="E103" s="437">
        <v>9</v>
      </c>
      <c r="F103" s="437">
        <v>8</v>
      </c>
      <c r="G103" s="437">
        <v>5</v>
      </c>
      <c r="H103" s="437">
        <v>12</v>
      </c>
      <c r="I103" s="436">
        <v>7</v>
      </c>
      <c r="J103" s="433"/>
      <c r="K103" s="438">
        <f t="shared" si="11"/>
        <v>41</v>
      </c>
      <c r="L103" s="438">
        <f t="shared" si="9"/>
        <v>8.1999999999999993</v>
      </c>
      <c r="M103" s="276">
        <f>((I103-E103)/E103)</f>
        <v>-0.22222222222222221</v>
      </c>
      <c r="N103" s="97"/>
    </row>
    <row r="104" spans="1:14" x14ac:dyDescent="0.35">
      <c r="A104" s="312" t="s">
        <v>285</v>
      </c>
      <c r="B104" s="312" t="s">
        <v>302</v>
      </c>
      <c r="C104" s="420" t="s">
        <v>627</v>
      </c>
      <c r="D104" s="451" t="s">
        <v>360</v>
      </c>
      <c r="E104" s="437"/>
      <c r="F104" s="437"/>
      <c r="G104" s="437"/>
      <c r="H104" s="437">
        <v>2</v>
      </c>
      <c r="I104" s="436">
        <v>1</v>
      </c>
      <c r="J104" s="433"/>
      <c r="K104" s="438">
        <f t="shared" si="11"/>
        <v>3</v>
      </c>
      <c r="L104" s="438">
        <f t="shared" si="9"/>
        <v>0.6</v>
      </c>
      <c r="M104" s="276"/>
    </row>
    <row r="105" spans="1:14" x14ac:dyDescent="0.35">
      <c r="A105" s="312" t="s">
        <v>285</v>
      </c>
      <c r="B105" s="312" t="s">
        <v>232</v>
      </c>
      <c r="C105" s="453" t="s">
        <v>1337</v>
      </c>
      <c r="D105" s="451" t="s">
        <v>353</v>
      </c>
      <c r="E105" s="437">
        <v>3</v>
      </c>
      <c r="F105" s="437"/>
      <c r="G105" s="437">
        <v>1</v>
      </c>
      <c r="H105" s="437"/>
      <c r="I105" s="436">
        <v>1</v>
      </c>
      <c r="J105" s="433"/>
      <c r="K105" s="438">
        <f t="shared" si="11"/>
        <v>5</v>
      </c>
      <c r="L105" s="438">
        <f t="shared" si="9"/>
        <v>1</v>
      </c>
      <c r="M105" s="276">
        <f t="shared" ref="M105:M121" si="12">((I105-E105)/E105)</f>
        <v>-0.66666666666666663</v>
      </c>
      <c r="N105" s="97"/>
    </row>
    <row r="106" spans="1:14" s="97" customFormat="1" x14ac:dyDescent="0.35">
      <c r="A106" s="312" t="s">
        <v>285</v>
      </c>
      <c r="B106" s="312" t="s">
        <v>232</v>
      </c>
      <c r="C106" s="420" t="s">
        <v>1338</v>
      </c>
      <c r="D106" s="451" t="s">
        <v>354</v>
      </c>
      <c r="E106" s="437">
        <v>2</v>
      </c>
      <c r="F106" s="437"/>
      <c r="G106" s="437"/>
      <c r="H106" s="437">
        <v>3</v>
      </c>
      <c r="I106" s="436">
        <v>4</v>
      </c>
      <c r="J106" s="433"/>
      <c r="K106" s="438">
        <f t="shared" si="11"/>
        <v>9</v>
      </c>
      <c r="L106" s="438">
        <f t="shared" si="9"/>
        <v>1.8</v>
      </c>
      <c r="M106" s="276">
        <f t="shared" si="12"/>
        <v>1</v>
      </c>
    </row>
    <row r="107" spans="1:14" s="97" customFormat="1" x14ac:dyDescent="0.35">
      <c r="A107" s="312" t="s">
        <v>285</v>
      </c>
      <c r="B107" s="312" t="s">
        <v>232</v>
      </c>
      <c r="C107" s="419" t="s">
        <v>1339</v>
      </c>
      <c r="D107" s="451" t="s">
        <v>355</v>
      </c>
      <c r="E107" s="437">
        <v>2</v>
      </c>
      <c r="F107" s="437"/>
      <c r="G107" s="437">
        <v>1</v>
      </c>
      <c r="H107" s="437">
        <v>3</v>
      </c>
      <c r="I107" s="436">
        <v>5</v>
      </c>
      <c r="J107" s="433"/>
      <c r="K107" s="438">
        <f t="shared" si="11"/>
        <v>11</v>
      </c>
      <c r="L107" s="438">
        <f t="shared" si="9"/>
        <v>2.2000000000000002</v>
      </c>
      <c r="M107" s="276">
        <f t="shared" si="12"/>
        <v>1.5</v>
      </c>
      <c r="N107" s="27"/>
    </row>
    <row r="108" spans="1:14" x14ac:dyDescent="0.35">
      <c r="A108" s="312" t="s">
        <v>275</v>
      </c>
      <c r="B108" s="312" t="s">
        <v>276</v>
      </c>
      <c r="C108" s="419" t="s">
        <v>996</v>
      </c>
      <c r="D108" s="451" t="s">
        <v>348</v>
      </c>
      <c r="E108" s="437">
        <v>7</v>
      </c>
      <c r="F108" s="437">
        <v>5</v>
      </c>
      <c r="G108" s="437">
        <v>2</v>
      </c>
      <c r="H108" s="437">
        <v>6</v>
      </c>
      <c r="I108" s="436">
        <v>1</v>
      </c>
      <c r="J108" s="433"/>
      <c r="K108" s="438">
        <f t="shared" si="11"/>
        <v>21</v>
      </c>
      <c r="L108" s="438">
        <f t="shared" si="9"/>
        <v>4.2</v>
      </c>
      <c r="M108" s="276">
        <f t="shared" si="12"/>
        <v>-0.8571428571428571</v>
      </c>
    </row>
    <row r="109" spans="1:14" x14ac:dyDescent="0.35">
      <c r="A109" s="312" t="s">
        <v>227</v>
      </c>
      <c r="B109" s="312" t="s">
        <v>238</v>
      </c>
      <c r="C109" s="419" t="s">
        <v>1003</v>
      </c>
      <c r="D109" s="451" t="s">
        <v>331</v>
      </c>
      <c r="E109" s="437">
        <v>11</v>
      </c>
      <c r="F109" s="437">
        <v>11</v>
      </c>
      <c r="G109" s="437">
        <v>4</v>
      </c>
      <c r="H109" s="437">
        <v>3</v>
      </c>
      <c r="I109" s="436">
        <v>8</v>
      </c>
      <c r="J109" s="433"/>
      <c r="K109" s="438">
        <f t="shared" si="11"/>
        <v>37</v>
      </c>
      <c r="L109" s="438">
        <f t="shared" si="9"/>
        <v>7.4</v>
      </c>
      <c r="M109" s="276">
        <f t="shared" si="12"/>
        <v>-0.27272727272727271</v>
      </c>
    </row>
    <row r="110" spans="1:14" x14ac:dyDescent="0.35">
      <c r="A110" s="312" t="s">
        <v>227</v>
      </c>
      <c r="B110" s="312" t="s">
        <v>232</v>
      </c>
      <c r="C110" s="419" t="s">
        <v>1340</v>
      </c>
      <c r="D110" s="451" t="s">
        <v>319</v>
      </c>
      <c r="E110" s="437">
        <v>1</v>
      </c>
      <c r="F110" s="437">
        <v>8</v>
      </c>
      <c r="G110" s="437">
        <v>7</v>
      </c>
      <c r="H110" s="437">
        <v>4</v>
      </c>
      <c r="I110" s="436">
        <v>2</v>
      </c>
      <c r="J110" s="433"/>
      <c r="K110" s="438">
        <f t="shared" si="11"/>
        <v>22</v>
      </c>
      <c r="L110" s="438">
        <f t="shared" si="9"/>
        <v>4.4000000000000004</v>
      </c>
      <c r="M110" s="276">
        <f t="shared" si="12"/>
        <v>1</v>
      </c>
      <c r="N110" s="97"/>
    </row>
    <row r="111" spans="1:14" x14ac:dyDescent="0.35">
      <c r="A111" s="312" t="s">
        <v>275</v>
      </c>
      <c r="B111" s="312" t="s">
        <v>276</v>
      </c>
      <c r="C111" s="419" t="s">
        <v>1341</v>
      </c>
      <c r="D111" s="451" t="s">
        <v>349</v>
      </c>
      <c r="E111" s="437">
        <v>9</v>
      </c>
      <c r="F111" s="437">
        <v>5</v>
      </c>
      <c r="G111" s="437">
        <v>1</v>
      </c>
      <c r="H111" s="437">
        <v>5</v>
      </c>
      <c r="I111" s="436">
        <v>3</v>
      </c>
      <c r="J111" s="433"/>
      <c r="K111" s="438">
        <f t="shared" si="11"/>
        <v>23</v>
      </c>
      <c r="L111" s="438">
        <f t="shared" si="9"/>
        <v>4.5999999999999996</v>
      </c>
      <c r="M111" s="276">
        <f t="shared" si="12"/>
        <v>-0.66666666666666663</v>
      </c>
    </row>
    <row r="112" spans="1:14" x14ac:dyDescent="0.35">
      <c r="A112" s="312" t="s">
        <v>275</v>
      </c>
      <c r="B112" s="312" t="s">
        <v>276</v>
      </c>
      <c r="C112" s="419" t="s">
        <v>666</v>
      </c>
      <c r="D112" s="451" t="s">
        <v>350</v>
      </c>
      <c r="E112" s="437">
        <v>2</v>
      </c>
      <c r="F112" s="437">
        <v>5</v>
      </c>
      <c r="G112" s="437">
        <v>8</v>
      </c>
      <c r="H112" s="437">
        <v>6</v>
      </c>
      <c r="I112" s="436">
        <v>9</v>
      </c>
      <c r="J112" s="433"/>
      <c r="K112" s="438">
        <f t="shared" si="11"/>
        <v>30</v>
      </c>
      <c r="L112" s="438">
        <f t="shared" si="9"/>
        <v>6</v>
      </c>
      <c r="M112" s="276">
        <f t="shared" si="12"/>
        <v>3.5</v>
      </c>
    </row>
    <row r="113" spans="1:14" x14ac:dyDescent="0.35">
      <c r="A113" s="312" t="s">
        <v>227</v>
      </c>
      <c r="B113" s="312" t="s">
        <v>232</v>
      </c>
      <c r="C113" s="419" t="s">
        <v>1342</v>
      </c>
      <c r="D113" s="451" t="s">
        <v>320</v>
      </c>
      <c r="E113" s="437">
        <v>7</v>
      </c>
      <c r="F113" s="437">
        <v>7</v>
      </c>
      <c r="G113" s="437">
        <v>7</v>
      </c>
      <c r="H113" s="437">
        <v>2</v>
      </c>
      <c r="I113" s="436">
        <v>7</v>
      </c>
      <c r="J113" s="433"/>
      <c r="K113" s="438">
        <f t="shared" si="11"/>
        <v>30</v>
      </c>
      <c r="L113" s="438">
        <f t="shared" ref="L113:L130" si="13">K113/5</f>
        <v>6</v>
      </c>
      <c r="M113" s="276">
        <f t="shared" si="12"/>
        <v>0</v>
      </c>
      <c r="N113" s="97"/>
    </row>
    <row r="114" spans="1:14" s="97" customFormat="1" x14ac:dyDescent="0.35">
      <c r="A114" s="312" t="s">
        <v>275</v>
      </c>
      <c r="B114" s="312" t="s">
        <v>276</v>
      </c>
      <c r="C114" s="419" t="s">
        <v>1051</v>
      </c>
      <c r="D114" s="451" t="s">
        <v>351</v>
      </c>
      <c r="E114" s="437">
        <v>2</v>
      </c>
      <c r="F114" s="437">
        <v>6</v>
      </c>
      <c r="G114" s="437">
        <v>4</v>
      </c>
      <c r="H114" s="437">
        <v>4</v>
      </c>
      <c r="I114" s="436">
        <v>3</v>
      </c>
      <c r="J114" s="433"/>
      <c r="K114" s="438">
        <f t="shared" ref="K114:K130" si="14">SUM(E114:I114)</f>
        <v>19</v>
      </c>
      <c r="L114" s="438">
        <f t="shared" si="13"/>
        <v>3.8</v>
      </c>
      <c r="M114" s="276">
        <f t="shared" si="12"/>
        <v>0.5</v>
      </c>
      <c r="N114" s="27"/>
    </row>
    <row r="115" spans="1:14" x14ac:dyDescent="0.35">
      <c r="A115" s="312" t="s">
        <v>285</v>
      </c>
      <c r="B115" s="312" t="s">
        <v>232</v>
      </c>
      <c r="C115" s="420" t="s">
        <v>594</v>
      </c>
      <c r="D115" s="451" t="s">
        <v>356</v>
      </c>
      <c r="E115" s="437">
        <v>20</v>
      </c>
      <c r="F115" s="437">
        <v>16</v>
      </c>
      <c r="G115" s="437">
        <v>5</v>
      </c>
      <c r="H115" s="437">
        <v>17</v>
      </c>
      <c r="I115" s="436">
        <v>30</v>
      </c>
      <c r="J115" s="433"/>
      <c r="K115" s="438">
        <f t="shared" si="14"/>
        <v>88</v>
      </c>
      <c r="L115" s="438">
        <f t="shared" si="13"/>
        <v>17.600000000000001</v>
      </c>
      <c r="M115" s="276">
        <f t="shared" si="12"/>
        <v>0.5</v>
      </c>
    </row>
    <row r="116" spans="1:14" x14ac:dyDescent="0.35">
      <c r="A116" s="312" t="s">
        <v>259</v>
      </c>
      <c r="B116" s="312" t="s">
        <v>260</v>
      </c>
      <c r="C116" s="453" t="s">
        <v>1343</v>
      </c>
      <c r="D116" s="451" t="s">
        <v>338</v>
      </c>
      <c r="E116" s="437">
        <v>1</v>
      </c>
      <c r="F116" s="437">
        <v>1</v>
      </c>
      <c r="G116" s="437">
        <v>1</v>
      </c>
      <c r="H116" s="437"/>
      <c r="I116" s="436">
        <v>0</v>
      </c>
      <c r="J116" s="433"/>
      <c r="K116" s="438">
        <f t="shared" si="14"/>
        <v>3</v>
      </c>
      <c r="L116" s="438">
        <f t="shared" si="13"/>
        <v>0.6</v>
      </c>
      <c r="M116" s="276">
        <f t="shared" si="12"/>
        <v>-1</v>
      </c>
    </row>
    <row r="117" spans="1:14" s="97" customFormat="1" x14ac:dyDescent="0.35">
      <c r="A117" s="312" t="s">
        <v>227</v>
      </c>
      <c r="B117" s="312" t="s">
        <v>238</v>
      </c>
      <c r="C117" s="420" t="s">
        <v>715</v>
      </c>
      <c r="D117" s="451" t="s">
        <v>332</v>
      </c>
      <c r="E117" s="437">
        <v>1</v>
      </c>
      <c r="F117" s="437">
        <v>4</v>
      </c>
      <c r="G117" s="437">
        <v>1</v>
      </c>
      <c r="H117" s="437">
        <v>2</v>
      </c>
      <c r="I117" s="436">
        <v>1</v>
      </c>
      <c r="J117" s="433"/>
      <c r="K117" s="438">
        <f t="shared" si="14"/>
        <v>9</v>
      </c>
      <c r="L117" s="438">
        <f t="shared" si="13"/>
        <v>1.8</v>
      </c>
      <c r="M117" s="276">
        <f t="shared" si="12"/>
        <v>0</v>
      </c>
    </row>
    <row r="118" spans="1:14" x14ac:dyDescent="0.35">
      <c r="A118" s="312" t="s">
        <v>259</v>
      </c>
      <c r="B118" s="312" t="s">
        <v>260</v>
      </c>
      <c r="C118" s="420" t="s">
        <v>1037</v>
      </c>
      <c r="D118" s="451" t="s">
        <v>339</v>
      </c>
      <c r="E118" s="437">
        <v>4</v>
      </c>
      <c r="F118" s="437">
        <v>2</v>
      </c>
      <c r="G118" s="437">
        <v>2</v>
      </c>
      <c r="H118" s="437">
        <v>2</v>
      </c>
      <c r="I118" s="436">
        <v>4</v>
      </c>
      <c r="J118" s="433"/>
      <c r="K118" s="438">
        <f t="shared" si="14"/>
        <v>14</v>
      </c>
      <c r="L118" s="438">
        <f t="shared" si="13"/>
        <v>2.8</v>
      </c>
      <c r="M118" s="276">
        <f t="shared" si="12"/>
        <v>0</v>
      </c>
    </row>
    <row r="119" spans="1:14" ht="29" x14ac:dyDescent="0.35">
      <c r="A119" s="312" t="s">
        <v>259</v>
      </c>
      <c r="B119" s="312" t="s">
        <v>260</v>
      </c>
      <c r="C119" s="420" t="s">
        <v>1344</v>
      </c>
      <c r="D119" s="451" t="s">
        <v>340</v>
      </c>
      <c r="E119" s="437">
        <v>4</v>
      </c>
      <c r="F119" s="437">
        <v>4</v>
      </c>
      <c r="G119" s="437">
        <v>1</v>
      </c>
      <c r="H119" s="437">
        <v>1</v>
      </c>
      <c r="I119" s="436">
        <v>1</v>
      </c>
      <c r="J119" s="433"/>
      <c r="K119" s="438">
        <f t="shared" si="14"/>
        <v>11</v>
      </c>
      <c r="L119" s="438">
        <f t="shared" si="13"/>
        <v>2.2000000000000002</v>
      </c>
      <c r="M119" s="276">
        <f t="shared" si="12"/>
        <v>-0.75</v>
      </c>
    </row>
    <row r="120" spans="1:14" x14ac:dyDescent="0.35">
      <c r="A120" s="312" t="s">
        <v>227</v>
      </c>
      <c r="B120" s="312" t="s">
        <v>232</v>
      </c>
      <c r="C120" s="420" t="s">
        <v>738</v>
      </c>
      <c r="D120" s="451" t="s">
        <v>321</v>
      </c>
      <c r="E120" s="437">
        <v>22</v>
      </c>
      <c r="F120" s="437">
        <v>18</v>
      </c>
      <c r="G120" s="437">
        <v>11</v>
      </c>
      <c r="H120" s="437">
        <v>16</v>
      </c>
      <c r="I120" s="436">
        <v>16</v>
      </c>
      <c r="J120" s="433"/>
      <c r="K120" s="438">
        <f t="shared" si="14"/>
        <v>83</v>
      </c>
      <c r="L120" s="438">
        <f t="shared" si="13"/>
        <v>16.600000000000001</v>
      </c>
      <c r="M120" s="276">
        <f t="shared" si="12"/>
        <v>-0.27272727272727271</v>
      </c>
    </row>
    <row r="121" spans="1:14" s="97" customFormat="1" ht="29" x14ac:dyDescent="0.35">
      <c r="A121" s="312" t="s">
        <v>227</v>
      </c>
      <c r="B121" s="312" t="s">
        <v>238</v>
      </c>
      <c r="C121" s="420" t="s">
        <v>1345</v>
      </c>
      <c r="D121" s="451" t="s">
        <v>333</v>
      </c>
      <c r="E121" s="437">
        <v>7</v>
      </c>
      <c r="F121" s="437"/>
      <c r="G121" s="437">
        <v>10</v>
      </c>
      <c r="H121" s="437">
        <v>15</v>
      </c>
      <c r="I121" s="436">
        <v>8</v>
      </c>
      <c r="J121" s="433"/>
      <c r="K121" s="438">
        <f t="shared" si="14"/>
        <v>40</v>
      </c>
      <c r="L121" s="438">
        <f t="shared" si="13"/>
        <v>8</v>
      </c>
      <c r="M121" s="276">
        <f t="shared" si="12"/>
        <v>0.14285714285714285</v>
      </c>
      <c r="N121" s="27"/>
    </row>
    <row r="122" spans="1:14" x14ac:dyDescent="0.35">
      <c r="A122" s="312" t="s">
        <v>285</v>
      </c>
      <c r="B122" s="312" t="s">
        <v>232</v>
      </c>
      <c r="C122" s="420" t="s">
        <v>585</v>
      </c>
      <c r="D122" s="451" t="s">
        <v>357</v>
      </c>
      <c r="E122" s="437"/>
      <c r="F122" s="437">
        <v>7</v>
      </c>
      <c r="G122" s="437">
        <v>12</v>
      </c>
      <c r="H122" s="437">
        <v>13</v>
      </c>
      <c r="I122" s="436">
        <v>11</v>
      </c>
      <c r="J122" s="433"/>
      <c r="K122" s="438">
        <f t="shared" si="14"/>
        <v>43</v>
      </c>
      <c r="L122" s="438">
        <f t="shared" si="13"/>
        <v>8.6</v>
      </c>
      <c r="M122" s="276"/>
    </row>
    <row r="123" spans="1:14" s="97" customFormat="1" x14ac:dyDescent="0.35">
      <c r="A123" s="312" t="s">
        <v>275</v>
      </c>
      <c r="B123" s="312" t="s">
        <v>276</v>
      </c>
      <c r="C123" s="453" t="s">
        <v>454</v>
      </c>
      <c r="D123" s="451" t="s">
        <v>352</v>
      </c>
      <c r="E123" s="437"/>
      <c r="F123" s="437">
        <v>3</v>
      </c>
      <c r="G123" s="437"/>
      <c r="H123" s="437"/>
      <c r="I123" s="436">
        <v>2</v>
      </c>
      <c r="J123" s="433"/>
      <c r="K123" s="438">
        <f t="shared" si="14"/>
        <v>5</v>
      </c>
      <c r="L123" s="438">
        <f t="shared" si="13"/>
        <v>1</v>
      </c>
      <c r="M123" s="276"/>
      <c r="N123" s="27"/>
    </row>
    <row r="124" spans="1:14" ht="29" x14ac:dyDescent="0.35">
      <c r="A124" s="312" t="s">
        <v>227</v>
      </c>
      <c r="B124" s="312" t="s">
        <v>238</v>
      </c>
      <c r="C124" s="420" t="s">
        <v>1352</v>
      </c>
      <c r="D124" s="454" t="s">
        <v>334</v>
      </c>
      <c r="E124" s="437">
        <v>3</v>
      </c>
      <c r="F124" s="437">
        <v>2</v>
      </c>
      <c r="G124" s="437"/>
      <c r="H124" s="437">
        <v>2</v>
      </c>
      <c r="I124" s="436">
        <v>1</v>
      </c>
      <c r="J124" s="433"/>
      <c r="K124" s="438">
        <f t="shared" si="14"/>
        <v>8</v>
      </c>
      <c r="L124" s="438">
        <f t="shared" si="13"/>
        <v>1.6</v>
      </c>
      <c r="M124" s="276">
        <f>((I124-E124)/E124)</f>
        <v>-0.66666666666666663</v>
      </c>
    </row>
    <row r="125" spans="1:14" x14ac:dyDescent="0.35">
      <c r="A125" s="312" t="s">
        <v>227</v>
      </c>
      <c r="B125" s="312" t="s">
        <v>238</v>
      </c>
      <c r="C125" s="420" t="s">
        <v>717</v>
      </c>
      <c r="D125" s="451" t="s">
        <v>335</v>
      </c>
      <c r="E125" s="437">
        <v>2</v>
      </c>
      <c r="F125" s="437">
        <v>1</v>
      </c>
      <c r="G125" s="437">
        <v>2</v>
      </c>
      <c r="H125" s="437">
        <v>1</v>
      </c>
      <c r="I125" s="436">
        <v>0</v>
      </c>
      <c r="J125" s="433"/>
      <c r="K125" s="438">
        <f t="shared" si="14"/>
        <v>6</v>
      </c>
      <c r="L125" s="438">
        <f t="shared" si="13"/>
        <v>1.2</v>
      </c>
      <c r="M125" s="276">
        <f>((I125-E125)/E125)</f>
        <v>-1</v>
      </c>
    </row>
    <row r="126" spans="1:14" s="97" customFormat="1" x14ac:dyDescent="0.35">
      <c r="A126" s="312" t="s">
        <v>285</v>
      </c>
      <c r="B126" s="312" t="s">
        <v>232</v>
      </c>
      <c r="C126" s="453" t="s">
        <v>1156</v>
      </c>
      <c r="D126" s="451" t="s">
        <v>358</v>
      </c>
      <c r="E126" s="437"/>
      <c r="F126" s="437"/>
      <c r="G126" s="437"/>
      <c r="H126" s="437"/>
      <c r="I126" s="436">
        <v>0</v>
      </c>
      <c r="J126" s="433"/>
      <c r="K126" s="438">
        <f t="shared" si="14"/>
        <v>0</v>
      </c>
      <c r="L126" s="438">
        <f t="shared" si="13"/>
        <v>0</v>
      </c>
      <c r="M126" s="276"/>
      <c r="N126" s="27"/>
    </row>
    <row r="127" spans="1:14" x14ac:dyDescent="0.35">
      <c r="A127" s="312" t="s">
        <v>227</v>
      </c>
      <c r="B127" s="312" t="s">
        <v>322</v>
      </c>
      <c r="C127" s="420" t="s">
        <v>741</v>
      </c>
      <c r="D127" s="454" t="s">
        <v>323</v>
      </c>
      <c r="E127" s="437">
        <v>1</v>
      </c>
      <c r="F127" s="437"/>
      <c r="G127" s="437"/>
      <c r="H127" s="437">
        <v>1</v>
      </c>
      <c r="I127" s="436">
        <v>2</v>
      </c>
      <c r="J127" s="433"/>
      <c r="K127" s="438">
        <f t="shared" si="14"/>
        <v>4</v>
      </c>
      <c r="L127" s="438">
        <f t="shared" si="13"/>
        <v>0.8</v>
      </c>
      <c r="M127" s="276">
        <f>((I127-E127)/E127)</f>
        <v>1</v>
      </c>
    </row>
    <row r="128" spans="1:14" x14ac:dyDescent="0.35">
      <c r="A128" s="312" t="s">
        <v>285</v>
      </c>
      <c r="B128" s="312" t="s">
        <v>302</v>
      </c>
      <c r="C128" s="420" t="s">
        <v>625</v>
      </c>
      <c r="D128" s="451" t="s">
        <v>361</v>
      </c>
      <c r="E128" s="437"/>
      <c r="F128" s="437">
        <v>2</v>
      </c>
      <c r="G128" s="437">
        <v>1</v>
      </c>
      <c r="H128" s="437">
        <v>2</v>
      </c>
      <c r="I128" s="436">
        <v>2</v>
      </c>
      <c r="J128" s="433"/>
      <c r="K128" s="438">
        <f t="shared" si="14"/>
        <v>7</v>
      </c>
      <c r="L128" s="438">
        <f t="shared" si="13"/>
        <v>1.4</v>
      </c>
      <c r="M128" s="276"/>
    </row>
    <row r="129" spans="1:14" x14ac:dyDescent="0.35">
      <c r="A129" s="312" t="s">
        <v>259</v>
      </c>
      <c r="B129" s="312" t="s">
        <v>260</v>
      </c>
      <c r="C129" s="456" t="s">
        <v>480</v>
      </c>
      <c r="D129" s="457" t="s">
        <v>481</v>
      </c>
      <c r="E129" s="437">
        <v>8</v>
      </c>
      <c r="F129" s="437">
        <v>3</v>
      </c>
      <c r="G129" s="437">
        <v>1</v>
      </c>
      <c r="H129" s="437">
        <v>0</v>
      </c>
      <c r="I129" s="449">
        <v>3</v>
      </c>
      <c r="J129" s="433"/>
      <c r="K129" s="438">
        <f t="shared" si="14"/>
        <v>15</v>
      </c>
      <c r="L129" s="438">
        <f t="shared" si="13"/>
        <v>3</v>
      </c>
      <c r="M129" s="276">
        <f>((I129-E129)/E129)</f>
        <v>-0.625</v>
      </c>
      <c r="N129" s="97"/>
    </row>
    <row r="130" spans="1:14" x14ac:dyDescent="0.35">
      <c r="A130" s="312" t="s">
        <v>259</v>
      </c>
      <c r="B130" s="312" t="s">
        <v>260</v>
      </c>
      <c r="C130" s="456" t="s">
        <v>901</v>
      </c>
      <c r="D130" s="458" t="s">
        <v>1347</v>
      </c>
      <c r="E130" s="437"/>
      <c r="F130" s="437"/>
      <c r="G130" s="437"/>
      <c r="H130" s="437"/>
      <c r="I130" s="449">
        <v>2</v>
      </c>
      <c r="J130" s="433"/>
      <c r="K130" s="438">
        <f t="shared" si="14"/>
        <v>2</v>
      </c>
      <c r="L130" s="438">
        <f t="shared" si="13"/>
        <v>0.4</v>
      </c>
      <c r="M130" s="276"/>
      <c r="N130" s="97"/>
    </row>
    <row r="131" spans="1:14" x14ac:dyDescent="0.35">
      <c r="A131" s="312" t="s">
        <v>259</v>
      </c>
      <c r="B131" s="312" t="s">
        <v>260</v>
      </c>
      <c r="C131" s="456">
        <v>257</v>
      </c>
      <c r="D131" s="458" t="s">
        <v>1306</v>
      </c>
      <c r="E131" s="437"/>
      <c r="F131" s="437"/>
      <c r="G131" s="437"/>
      <c r="H131" s="437"/>
      <c r="I131" s="449">
        <v>1</v>
      </c>
      <c r="J131" s="433"/>
      <c r="K131" s="438"/>
      <c r="L131" s="438"/>
      <c r="M131" s="276"/>
      <c r="N131" s="97"/>
    </row>
    <row r="132" spans="1:14" x14ac:dyDescent="0.35">
      <c r="D132" s="80"/>
      <c r="E132" s="81"/>
      <c r="F132" s="81"/>
      <c r="G132" s="81"/>
      <c r="H132" s="81"/>
      <c r="I132" s="92"/>
      <c r="J132" s="84"/>
      <c r="K132" s="84"/>
      <c r="L132" s="84"/>
      <c r="M132" s="277"/>
    </row>
    <row r="133" spans="1:14" s="102" customFormat="1" ht="21" customHeight="1" x14ac:dyDescent="0.35">
      <c r="A133" s="27"/>
      <c r="B133" s="27"/>
      <c r="C133" s="27"/>
      <c r="D133" s="101"/>
      <c r="E133" s="81"/>
      <c r="F133" s="81"/>
      <c r="G133" s="81"/>
      <c r="H133" s="81"/>
      <c r="I133" s="82"/>
      <c r="J133" s="84"/>
      <c r="K133" s="84"/>
      <c r="L133" s="84"/>
      <c r="M133" s="85"/>
    </row>
    <row r="134" spans="1:14" ht="16" thickBot="1" x14ac:dyDescent="0.4">
      <c r="A134" s="657" t="s">
        <v>364</v>
      </c>
      <c r="B134" s="657"/>
      <c r="C134" s="657"/>
      <c r="D134" s="657"/>
      <c r="E134" s="248">
        <f>SUM(E136:E144)</f>
        <v>29</v>
      </c>
      <c r="F134" s="248">
        <f>SUM(F136:F144)</f>
        <v>13</v>
      </c>
      <c r="G134" s="248">
        <f>SUM(G136:G144)</f>
        <v>8</v>
      </c>
      <c r="H134" s="248">
        <f>SUM(H136:H144)</f>
        <v>6</v>
      </c>
      <c r="I134" s="248">
        <f>SUM(I136:I144)</f>
        <v>4</v>
      </c>
      <c r="J134" s="441"/>
      <c r="K134" s="248">
        <f>SUM(E134:I134)</f>
        <v>60</v>
      </c>
      <c r="L134" s="248">
        <f t="shared" ref="L134:L144" si="15">K134/5</f>
        <v>12</v>
      </c>
      <c r="M134" s="442">
        <f>((I134-E134)/E134)</f>
        <v>-0.86206896551724133</v>
      </c>
    </row>
    <row r="135" spans="1:14" ht="31" x14ac:dyDescent="0.35">
      <c r="A135" s="431" t="s">
        <v>221</v>
      </c>
      <c r="B135" s="431" t="s">
        <v>222</v>
      </c>
      <c r="C135" s="431" t="s">
        <v>1330</v>
      </c>
      <c r="D135" s="431" t="s">
        <v>223</v>
      </c>
      <c r="E135" s="431">
        <v>2015</v>
      </c>
      <c r="F135" s="431">
        <v>2016</v>
      </c>
      <c r="G135" s="431">
        <v>2017</v>
      </c>
      <c r="H135" s="431">
        <v>2018</v>
      </c>
      <c r="I135" s="431">
        <v>2019</v>
      </c>
      <c r="J135" s="90"/>
      <c r="K135" s="432" t="s">
        <v>1274</v>
      </c>
      <c r="L135" s="432" t="s">
        <v>1275</v>
      </c>
      <c r="M135" s="432" t="s">
        <v>1278</v>
      </c>
    </row>
    <row r="136" spans="1:14" x14ac:dyDescent="0.35">
      <c r="A136" s="271" t="s">
        <v>227</v>
      </c>
      <c r="B136" s="271" t="s">
        <v>232</v>
      </c>
      <c r="C136" s="439" t="s">
        <v>793</v>
      </c>
      <c r="D136" s="278" t="s">
        <v>365</v>
      </c>
      <c r="E136" s="444"/>
      <c r="F136" s="444">
        <v>1</v>
      </c>
      <c r="G136" s="444"/>
      <c r="H136" s="445"/>
      <c r="I136" s="446"/>
      <c r="J136" s="443"/>
      <c r="K136" s="438">
        <f t="shared" ref="K136:K144" si="16">SUM(E136:H136)</f>
        <v>1</v>
      </c>
      <c r="L136" s="438">
        <f t="shared" si="15"/>
        <v>0.2</v>
      </c>
      <c r="M136" s="163"/>
    </row>
    <row r="137" spans="1:14" ht="29" x14ac:dyDescent="0.35">
      <c r="A137" s="271" t="s">
        <v>227</v>
      </c>
      <c r="B137" s="271" t="s">
        <v>232</v>
      </c>
      <c r="C137" s="439" t="s">
        <v>1348</v>
      </c>
      <c r="D137" s="278" t="s">
        <v>366</v>
      </c>
      <c r="E137" s="444"/>
      <c r="F137" s="444">
        <v>1</v>
      </c>
      <c r="G137" s="444"/>
      <c r="H137" s="445"/>
      <c r="I137" s="446"/>
      <c r="J137" s="443"/>
      <c r="K137" s="438">
        <f t="shared" si="16"/>
        <v>1</v>
      </c>
      <c r="L137" s="438">
        <f t="shared" si="15"/>
        <v>0.2</v>
      </c>
      <c r="M137" s="163"/>
    </row>
    <row r="138" spans="1:14" x14ac:dyDescent="0.35">
      <c r="A138" s="271" t="s">
        <v>227</v>
      </c>
      <c r="B138" s="271" t="s">
        <v>232</v>
      </c>
      <c r="C138" s="439" t="s">
        <v>532</v>
      </c>
      <c r="D138" s="278" t="s">
        <v>367</v>
      </c>
      <c r="E138" s="444">
        <v>5</v>
      </c>
      <c r="F138" s="444"/>
      <c r="G138" s="444"/>
      <c r="H138" s="445">
        <v>1</v>
      </c>
      <c r="I138" s="448"/>
      <c r="J138" s="581"/>
      <c r="K138" s="438">
        <f t="shared" si="16"/>
        <v>6</v>
      </c>
      <c r="L138" s="438">
        <f t="shared" si="15"/>
        <v>1.2</v>
      </c>
      <c r="M138" s="163">
        <f>((I138-E138)/E138)</f>
        <v>-1</v>
      </c>
    </row>
    <row r="139" spans="1:14" x14ac:dyDescent="0.35">
      <c r="A139" s="271" t="s">
        <v>227</v>
      </c>
      <c r="B139" s="271" t="s">
        <v>232</v>
      </c>
      <c r="C139" s="439" t="s">
        <v>1045</v>
      </c>
      <c r="D139" s="278" t="s">
        <v>368</v>
      </c>
      <c r="E139" s="444">
        <v>2</v>
      </c>
      <c r="F139" s="444">
        <v>1</v>
      </c>
      <c r="G139" s="444">
        <v>2</v>
      </c>
      <c r="H139" s="445"/>
      <c r="I139" s="449">
        <v>2</v>
      </c>
      <c r="J139" s="582">
        <v>2</v>
      </c>
      <c r="K139" s="438">
        <f t="shared" si="16"/>
        <v>5</v>
      </c>
      <c r="L139" s="438">
        <f t="shared" si="15"/>
        <v>1</v>
      </c>
      <c r="M139" s="163">
        <f>((I139-E139)/E139)</f>
        <v>0</v>
      </c>
    </row>
    <row r="140" spans="1:14" x14ac:dyDescent="0.35">
      <c r="A140" s="271" t="s">
        <v>275</v>
      </c>
      <c r="B140" s="271" t="s">
        <v>276</v>
      </c>
      <c r="C140" s="439" t="s">
        <v>1158</v>
      </c>
      <c r="D140" s="278" t="s">
        <v>369</v>
      </c>
      <c r="E140" s="444">
        <v>2</v>
      </c>
      <c r="F140" s="444">
        <v>3</v>
      </c>
      <c r="G140" s="444">
        <v>2</v>
      </c>
      <c r="H140" s="445"/>
      <c r="I140" s="448"/>
      <c r="J140" s="581"/>
      <c r="K140" s="438">
        <f t="shared" si="16"/>
        <v>7</v>
      </c>
      <c r="L140" s="438">
        <f t="shared" si="15"/>
        <v>1.4</v>
      </c>
      <c r="M140" s="163">
        <f>((I140-E140)/E140)</f>
        <v>-1</v>
      </c>
    </row>
    <row r="141" spans="1:14" s="97" customFormat="1" x14ac:dyDescent="0.35">
      <c r="A141" s="271" t="s">
        <v>275</v>
      </c>
      <c r="B141" s="271" t="s">
        <v>276</v>
      </c>
      <c r="C141" s="439" t="s">
        <v>1349</v>
      </c>
      <c r="D141" s="278" t="s">
        <v>370</v>
      </c>
      <c r="E141" s="444">
        <v>20</v>
      </c>
      <c r="F141" s="444">
        <v>5</v>
      </c>
      <c r="G141" s="444">
        <v>3</v>
      </c>
      <c r="H141" s="445">
        <v>2</v>
      </c>
      <c r="I141" s="448"/>
      <c r="J141" s="581"/>
      <c r="K141" s="438">
        <f t="shared" si="16"/>
        <v>30</v>
      </c>
      <c r="L141" s="438">
        <f t="shared" si="15"/>
        <v>6</v>
      </c>
      <c r="M141" s="163">
        <f>((I141-E141)/E141)</f>
        <v>-1</v>
      </c>
      <c r="N141" s="27"/>
    </row>
    <row r="142" spans="1:14" x14ac:dyDescent="0.35">
      <c r="A142" s="271" t="s">
        <v>275</v>
      </c>
      <c r="B142" s="271" t="s">
        <v>276</v>
      </c>
      <c r="C142" s="439" t="s">
        <v>1135</v>
      </c>
      <c r="D142" s="278" t="s">
        <v>371</v>
      </c>
      <c r="E142" s="444"/>
      <c r="F142" s="444">
        <v>1</v>
      </c>
      <c r="G142" s="444"/>
      <c r="H142" s="445"/>
      <c r="I142" s="448"/>
      <c r="J142" s="581"/>
      <c r="K142" s="438">
        <f t="shared" si="16"/>
        <v>1</v>
      </c>
      <c r="L142" s="438">
        <f t="shared" si="15"/>
        <v>0.2</v>
      </c>
      <c r="M142" s="163"/>
      <c r="N142" s="97"/>
    </row>
    <row r="143" spans="1:14" x14ac:dyDescent="0.35">
      <c r="A143" s="271" t="s">
        <v>285</v>
      </c>
      <c r="B143" s="271" t="s">
        <v>232</v>
      </c>
      <c r="C143" s="439" t="s">
        <v>616</v>
      </c>
      <c r="D143" s="278" t="s">
        <v>372</v>
      </c>
      <c r="E143" s="444"/>
      <c r="F143" s="444"/>
      <c r="G143" s="444">
        <v>1</v>
      </c>
      <c r="H143" s="445"/>
      <c r="I143" s="449">
        <v>2</v>
      </c>
      <c r="J143" s="582">
        <v>2</v>
      </c>
      <c r="K143" s="438">
        <f t="shared" si="16"/>
        <v>1</v>
      </c>
      <c r="L143" s="438">
        <f t="shared" si="15"/>
        <v>0.2</v>
      </c>
      <c r="M143" s="163"/>
    </row>
    <row r="144" spans="1:14" x14ac:dyDescent="0.35">
      <c r="A144" s="271" t="s">
        <v>285</v>
      </c>
      <c r="B144" s="271" t="s">
        <v>302</v>
      </c>
      <c r="C144" s="440">
        <v>816</v>
      </c>
      <c r="D144" s="278" t="s">
        <v>373</v>
      </c>
      <c r="E144" s="444"/>
      <c r="F144" s="444">
        <v>1</v>
      </c>
      <c r="G144" s="444"/>
      <c r="H144" s="445">
        <v>3</v>
      </c>
      <c r="I144" s="450"/>
      <c r="J144" s="583"/>
      <c r="K144" s="438">
        <f t="shared" si="16"/>
        <v>4</v>
      </c>
      <c r="L144" s="438">
        <f t="shared" si="15"/>
        <v>0.8</v>
      </c>
      <c r="M144" s="163"/>
    </row>
    <row r="145" spans="1:13" x14ac:dyDescent="0.35">
      <c r="D145" s="116" t="s">
        <v>208</v>
      </c>
      <c r="E145" s="459">
        <f>SUM(E2,E80,E134)</f>
        <v>3013</v>
      </c>
      <c r="F145" s="459">
        <f>SUM(F2,F80,F134)</f>
        <v>2822</v>
      </c>
      <c r="G145" s="459">
        <f>SUM(G2,G80,G134)</f>
        <v>2836</v>
      </c>
      <c r="H145" s="459">
        <f>SUM(H2,H80,H134)</f>
        <v>2886</v>
      </c>
      <c r="I145" s="459">
        <f>SUM(I2,I80,I134)</f>
        <v>3079</v>
      </c>
      <c r="J145" s="257"/>
      <c r="K145" s="460">
        <f>SUM(E145:H145)</f>
        <v>11557</v>
      </c>
      <c r="L145" s="460">
        <f t="shared" ref="L145" si="17">K145/5</f>
        <v>2311.4</v>
      </c>
      <c r="M145" s="276">
        <f t="shared" ref="M145" si="18">((I145-E145)/E145)</f>
        <v>2.1905077995353468E-2</v>
      </c>
    </row>
    <row r="147" spans="1:13" x14ac:dyDescent="0.35">
      <c r="A147" s="284" t="s">
        <v>1350</v>
      </c>
    </row>
    <row r="151" spans="1:13" s="86" customFormat="1" x14ac:dyDescent="0.35">
      <c r="A151" s="27"/>
      <c r="B151" s="27"/>
      <c r="C151" s="27"/>
      <c r="D151" s="27"/>
      <c r="E151" s="27"/>
      <c r="F151" s="27"/>
      <c r="G151" s="27"/>
      <c r="H151" s="27"/>
      <c r="I151" s="27"/>
      <c r="M151" s="87"/>
    </row>
    <row r="152" spans="1:13" s="86" customFormat="1" x14ac:dyDescent="0.35">
      <c r="A152" s="27"/>
      <c r="B152" s="27"/>
      <c r="C152" s="27"/>
      <c r="D152" s="27"/>
      <c r="E152" s="27"/>
      <c r="F152" s="27"/>
      <c r="G152" s="27"/>
      <c r="H152" s="27"/>
      <c r="I152" s="27"/>
      <c r="M152" s="87"/>
    </row>
    <row r="153" spans="1:13" s="86" customFormat="1" x14ac:dyDescent="0.35">
      <c r="M153" s="87"/>
    </row>
    <row r="154" spans="1:13" s="86" customFormat="1" x14ac:dyDescent="0.35">
      <c r="M154" s="87"/>
    </row>
    <row r="155" spans="1:13" s="86" customFormat="1" x14ac:dyDescent="0.35">
      <c r="M155" s="87"/>
    </row>
    <row r="156" spans="1:13" s="86" customFormat="1" x14ac:dyDescent="0.35">
      <c r="M156" s="87"/>
    </row>
    <row r="157" spans="1:13" x14ac:dyDescent="0.35">
      <c r="A157" s="86"/>
      <c r="B157" s="86"/>
      <c r="C157" s="86"/>
      <c r="D157" s="86"/>
      <c r="E157" s="86"/>
      <c r="F157" s="86"/>
      <c r="G157" s="86"/>
      <c r="H157" s="86"/>
      <c r="I157" s="86"/>
    </row>
    <row r="158" spans="1:13" x14ac:dyDescent="0.35">
      <c r="A158" s="86"/>
      <c r="B158" s="86"/>
      <c r="C158" s="86"/>
      <c r="D158" s="86"/>
      <c r="E158" s="86"/>
      <c r="F158" s="86"/>
      <c r="G158" s="86"/>
      <c r="H158" s="86"/>
      <c r="I158" s="86"/>
    </row>
  </sheetData>
  <sheetProtection sort="0"/>
  <mergeCells count="4">
    <mergeCell ref="A1:M1"/>
    <mergeCell ref="A134:D134"/>
    <mergeCell ref="A80:D80"/>
    <mergeCell ref="A2:D2"/>
  </mergeCells>
  <printOptions horizontalCentered="1"/>
  <pageMargins left="0.45" right="0.2" top="0.75" bottom="0.75" header="0.3" footer="0.3"/>
  <pageSetup scale="63" fitToHeight="0" orientation="portrait" r:id="rId1"/>
  <headerFooter>
    <oddFooter>&amp;L&amp;"Arial,Italic"&amp;9Resource Planning Toolkit-FY2018&amp;C&amp;"Arial,Italic"Page &amp;P of &amp;N</oddFooter>
  </headerFooter>
  <ignoredErrors>
    <ignoredError sqref="E134:I134"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7:J22"/>
  <sheetViews>
    <sheetView view="pageLayout" topLeftCell="A4" zoomScale="75" zoomScaleNormal="100" zoomScalePageLayoutView="75" workbookViewId="0">
      <selection activeCell="C17" sqref="C17"/>
    </sheetView>
  </sheetViews>
  <sheetFormatPr defaultRowHeight="14.5" x14ac:dyDescent="0.35"/>
  <cols>
    <col min="2" max="2" width="9.1796875" style="7"/>
    <col min="3" max="3" width="10.453125" style="7" customWidth="1"/>
    <col min="4" max="10" width="9.1796875" style="7"/>
  </cols>
  <sheetData>
    <row r="7" spans="3:8" ht="26.25" customHeight="1" x14ac:dyDescent="0.35">
      <c r="C7" s="602" t="s">
        <v>211</v>
      </c>
      <c r="D7" s="602"/>
      <c r="E7" s="602"/>
      <c r="F7" s="602"/>
      <c r="G7" s="602"/>
      <c r="H7" s="602"/>
    </row>
    <row r="10" spans="3:8" ht="36" customHeight="1" x14ac:dyDescent="0.35">
      <c r="C10" s="603" t="s">
        <v>213</v>
      </c>
      <c r="D10" s="603"/>
      <c r="E10" s="603"/>
      <c r="F10" s="603"/>
      <c r="G10" s="603"/>
      <c r="H10" s="603"/>
    </row>
    <row r="11" spans="3:8" x14ac:dyDescent="0.35">
      <c r="C11" s="9"/>
      <c r="D11" s="9"/>
      <c r="E11" s="9"/>
      <c r="F11" s="9"/>
      <c r="G11" s="9"/>
      <c r="H11" s="9"/>
    </row>
    <row r="12" spans="3:8" ht="21" x14ac:dyDescent="0.5">
      <c r="C12" s="605"/>
      <c r="D12" s="605"/>
      <c r="E12" s="605"/>
      <c r="F12" s="605"/>
      <c r="G12" s="605"/>
      <c r="H12" s="605"/>
    </row>
    <row r="16" spans="3:8" ht="92" customHeight="1" x14ac:dyDescent="0.35">
      <c r="C16" s="79" t="s">
        <v>1259</v>
      </c>
      <c r="D16" s="606" t="s">
        <v>1263</v>
      </c>
      <c r="E16" s="661"/>
      <c r="F16" s="661"/>
      <c r="G16" s="661"/>
      <c r="H16" s="661"/>
    </row>
    <row r="17" spans="2:10" x14ac:dyDescent="0.35">
      <c r="C17" s="11"/>
      <c r="D17" s="13"/>
      <c r="E17" s="13"/>
      <c r="F17" s="13"/>
      <c r="G17" s="13"/>
      <c r="H17" s="13"/>
      <c r="I17" s="12"/>
      <c r="J17" s="12"/>
    </row>
    <row r="18" spans="2:10" x14ac:dyDescent="0.35">
      <c r="C18" s="10"/>
    </row>
    <row r="20" spans="2:10" x14ac:dyDescent="0.35">
      <c r="B20" s="601"/>
      <c r="C20" s="601"/>
      <c r="D20" s="601"/>
      <c r="E20" s="601"/>
      <c r="F20" s="601"/>
      <c r="G20" s="601"/>
      <c r="H20" s="601"/>
      <c r="I20" s="601"/>
    </row>
    <row r="22" spans="2:10" x14ac:dyDescent="0.35">
      <c r="B22" s="601"/>
      <c r="C22" s="601"/>
      <c r="D22" s="601"/>
      <c r="E22" s="601"/>
      <c r="F22" s="601"/>
      <c r="G22" s="601"/>
      <c r="H22" s="601"/>
      <c r="I22" s="601"/>
    </row>
  </sheetData>
  <mergeCells count="6">
    <mergeCell ref="C7:H7"/>
    <mergeCell ref="C10:H10"/>
    <mergeCell ref="C12:H12"/>
    <mergeCell ref="B20:I20"/>
    <mergeCell ref="B22:I22"/>
    <mergeCell ref="D16:H16"/>
  </mergeCells>
  <pageMargins left="0.7" right="0.7" top="0.75" bottom="0.75" header="0.3" footer="0.3"/>
  <pageSetup orientation="portrait" horizontalDpi="300" verticalDpi="300" r:id="rId1"/>
  <headerFooter>
    <oddFooter>&amp;L&amp;"Roboto,Bold"&amp;9Resource Planning Toolkit Updated May, 2020&amp;C&amp;"Roboto,Regular"&amp;9Page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165"/>
  <sheetViews>
    <sheetView zoomScale="75" zoomScaleNormal="75" zoomScaleSheetLayoutView="100" workbookViewId="0">
      <selection activeCell="A165" sqref="A165"/>
    </sheetView>
  </sheetViews>
  <sheetFormatPr defaultRowHeight="14.5" x14ac:dyDescent="0.35"/>
  <cols>
    <col min="1" max="1" width="12.36328125" style="139" customWidth="1"/>
    <col min="2" max="2" width="36.26953125" style="105" customWidth="1"/>
    <col min="3" max="3" width="16.7265625" style="139" customWidth="1"/>
    <col min="4" max="4" width="21" style="139" customWidth="1"/>
    <col min="5" max="5" width="9.6328125" style="139" customWidth="1"/>
    <col min="6" max="6" width="20.7265625" style="139" customWidth="1"/>
    <col min="7" max="7" width="25.6328125" style="139" bestFit="1" customWidth="1"/>
    <col min="8" max="16384" width="8.7265625" style="105"/>
  </cols>
  <sheetData>
    <row r="1" spans="1:7" ht="27.75" customHeight="1" thickBot="1" x14ac:dyDescent="0.4">
      <c r="A1" s="662" t="s">
        <v>1265</v>
      </c>
      <c r="B1" s="662"/>
      <c r="C1" s="662"/>
      <c r="D1" s="662"/>
      <c r="E1" s="662"/>
      <c r="F1" s="662"/>
      <c r="G1" s="662"/>
    </row>
    <row r="2" spans="1:7" ht="56" customHeight="1" thickBot="1" x14ac:dyDescent="0.4">
      <c r="A2" s="255" t="s">
        <v>1361</v>
      </c>
      <c r="B2" s="164" t="s">
        <v>1357</v>
      </c>
      <c r="C2" s="165" t="s">
        <v>1358</v>
      </c>
      <c r="D2" s="165" t="s">
        <v>1359</v>
      </c>
      <c r="E2" s="164" t="s">
        <v>1360</v>
      </c>
      <c r="F2" s="164" t="s">
        <v>221</v>
      </c>
      <c r="G2" s="166" t="s">
        <v>222</v>
      </c>
    </row>
    <row r="3" spans="1:7" ht="15.5" x14ac:dyDescent="0.35">
      <c r="A3" s="663"/>
      <c r="B3" s="663"/>
      <c r="C3" s="663"/>
      <c r="D3" s="663"/>
      <c r="E3" s="663"/>
      <c r="F3" s="663"/>
      <c r="G3" s="663"/>
    </row>
    <row r="4" spans="1:7" ht="14" customHeight="1" x14ac:dyDescent="0.35">
      <c r="A4" s="139" t="s">
        <v>633</v>
      </c>
      <c r="B4" s="144" t="s">
        <v>634</v>
      </c>
      <c r="C4" s="139">
        <v>1</v>
      </c>
      <c r="E4" s="139">
        <f t="shared" ref="E4:E67" si="0">SUM(C4:D4)</f>
        <v>1</v>
      </c>
      <c r="F4" s="105" t="s">
        <v>381</v>
      </c>
      <c r="G4" s="105" t="s">
        <v>1296</v>
      </c>
    </row>
    <row r="5" spans="1:7" x14ac:dyDescent="0.35">
      <c r="A5" s="139" t="s">
        <v>635</v>
      </c>
      <c r="B5" s="144" t="s">
        <v>632</v>
      </c>
      <c r="C5" s="139">
        <v>2</v>
      </c>
      <c r="E5" s="139">
        <f t="shared" si="0"/>
        <v>2</v>
      </c>
      <c r="F5" s="105" t="s">
        <v>381</v>
      </c>
      <c r="G5" s="105" t="s">
        <v>1296</v>
      </c>
    </row>
    <row r="6" spans="1:7" x14ac:dyDescent="0.35">
      <c r="A6" s="139" t="s">
        <v>629</v>
      </c>
      <c r="B6" s="144" t="s">
        <v>630</v>
      </c>
      <c r="C6" s="139">
        <v>42</v>
      </c>
      <c r="D6" s="139">
        <v>37</v>
      </c>
      <c r="E6" s="139">
        <f t="shared" si="0"/>
        <v>79</v>
      </c>
      <c r="F6" s="105" t="s">
        <v>381</v>
      </c>
      <c r="G6" s="105" t="s">
        <v>1296</v>
      </c>
    </row>
    <row r="7" spans="1:7" x14ac:dyDescent="0.35">
      <c r="A7" s="139" t="s">
        <v>387</v>
      </c>
      <c r="B7" s="144" t="s">
        <v>1114</v>
      </c>
      <c r="D7" s="139">
        <v>1</v>
      </c>
      <c r="E7" s="139">
        <f t="shared" si="0"/>
        <v>1</v>
      </c>
      <c r="F7" s="105" t="s">
        <v>381</v>
      </c>
      <c r="G7" s="105" t="s">
        <v>382</v>
      </c>
    </row>
    <row r="8" spans="1:7" x14ac:dyDescent="0.35">
      <c r="A8" s="139" t="s">
        <v>598</v>
      </c>
      <c r="B8" s="144" t="s">
        <v>599</v>
      </c>
      <c r="D8" s="139">
        <v>1</v>
      </c>
      <c r="E8" s="139">
        <f t="shared" si="0"/>
        <v>1</v>
      </c>
      <c r="F8" s="105" t="s">
        <v>381</v>
      </c>
      <c r="G8" s="105" t="s">
        <v>382</v>
      </c>
    </row>
    <row r="9" spans="1:7" x14ac:dyDescent="0.35">
      <c r="A9" s="139" t="s">
        <v>591</v>
      </c>
      <c r="B9" s="144" t="s">
        <v>579</v>
      </c>
      <c r="C9" s="139">
        <v>1</v>
      </c>
      <c r="E9" s="139">
        <f t="shared" si="0"/>
        <v>1</v>
      </c>
      <c r="F9" s="105" t="s">
        <v>381</v>
      </c>
      <c r="G9" s="105" t="s">
        <v>382</v>
      </c>
    </row>
    <row r="10" spans="1:7" x14ac:dyDescent="0.35">
      <c r="A10" s="139" t="s">
        <v>384</v>
      </c>
      <c r="B10" s="144" t="s">
        <v>826</v>
      </c>
      <c r="D10" s="139">
        <v>1</v>
      </c>
      <c r="E10" s="139">
        <f t="shared" si="0"/>
        <v>1</v>
      </c>
      <c r="F10" s="105" t="s">
        <v>381</v>
      </c>
      <c r="G10" s="105" t="s">
        <v>382</v>
      </c>
    </row>
    <row r="11" spans="1:7" x14ac:dyDescent="0.35">
      <c r="A11" s="139" t="s">
        <v>383</v>
      </c>
      <c r="B11" s="144" t="s">
        <v>819</v>
      </c>
      <c r="C11" s="139">
        <v>14</v>
      </c>
      <c r="D11" s="139">
        <v>10</v>
      </c>
      <c r="E11" s="139">
        <f t="shared" si="0"/>
        <v>24</v>
      </c>
      <c r="F11" s="105" t="s">
        <v>381</v>
      </c>
      <c r="G11" s="105" t="s">
        <v>382</v>
      </c>
    </row>
    <row r="12" spans="1:7" x14ac:dyDescent="0.35">
      <c r="A12" s="139" t="s">
        <v>817</v>
      </c>
      <c r="B12" s="144" t="s">
        <v>818</v>
      </c>
      <c r="C12" s="139">
        <v>7</v>
      </c>
      <c r="D12" s="139">
        <v>12</v>
      </c>
      <c r="E12" s="139">
        <f t="shared" si="0"/>
        <v>19</v>
      </c>
      <c r="F12" s="105" t="s">
        <v>381</v>
      </c>
      <c r="G12" s="105" t="s">
        <v>382</v>
      </c>
    </row>
    <row r="13" spans="1:7" x14ac:dyDescent="0.35">
      <c r="A13" s="139" t="s">
        <v>386</v>
      </c>
      <c r="B13" s="144" t="s">
        <v>1108</v>
      </c>
      <c r="C13" s="139">
        <v>2</v>
      </c>
      <c r="D13" s="139">
        <v>6</v>
      </c>
      <c r="E13" s="139">
        <f t="shared" si="0"/>
        <v>8</v>
      </c>
      <c r="F13" s="105" t="s">
        <v>381</v>
      </c>
      <c r="G13" s="105" t="s">
        <v>382</v>
      </c>
    </row>
    <row r="14" spans="1:7" x14ac:dyDescent="0.35">
      <c r="A14" s="139" t="s">
        <v>592</v>
      </c>
      <c r="B14" s="144" t="s">
        <v>590</v>
      </c>
      <c r="D14" s="139">
        <v>3</v>
      </c>
      <c r="E14" s="139">
        <f t="shared" si="0"/>
        <v>3</v>
      </c>
      <c r="F14" s="105" t="s">
        <v>381</v>
      </c>
      <c r="G14" s="105" t="s">
        <v>382</v>
      </c>
    </row>
    <row r="15" spans="1:7" x14ac:dyDescent="0.35">
      <c r="A15" s="139" t="s">
        <v>589</v>
      </c>
      <c r="B15" s="144" t="s">
        <v>868</v>
      </c>
      <c r="C15" s="139">
        <v>3</v>
      </c>
      <c r="D15" s="139">
        <v>7</v>
      </c>
      <c r="E15" s="139">
        <f t="shared" si="0"/>
        <v>10</v>
      </c>
      <c r="F15" s="105" t="s">
        <v>381</v>
      </c>
      <c r="G15" s="105" t="s">
        <v>382</v>
      </c>
    </row>
    <row r="16" spans="1:7" x14ac:dyDescent="0.35">
      <c r="A16" s="139" t="s">
        <v>953</v>
      </c>
      <c r="B16" s="144" t="s">
        <v>954</v>
      </c>
      <c r="C16" s="139">
        <v>1</v>
      </c>
      <c r="E16" s="139">
        <f t="shared" si="0"/>
        <v>1</v>
      </c>
      <c r="F16" s="105" t="s">
        <v>381</v>
      </c>
      <c r="G16" s="105" t="s">
        <v>382</v>
      </c>
    </row>
    <row r="17" spans="1:7" x14ac:dyDescent="0.35">
      <c r="A17" s="139" t="s">
        <v>585</v>
      </c>
      <c r="B17" s="144" t="s">
        <v>586</v>
      </c>
      <c r="C17" s="139">
        <v>3</v>
      </c>
      <c r="D17" s="139">
        <v>1</v>
      </c>
      <c r="E17" s="139">
        <f t="shared" si="0"/>
        <v>4</v>
      </c>
      <c r="F17" s="105" t="s">
        <v>381</v>
      </c>
      <c r="G17" s="105" t="s">
        <v>382</v>
      </c>
    </row>
    <row r="18" spans="1:7" x14ac:dyDescent="0.35">
      <c r="A18" s="139" t="s">
        <v>595</v>
      </c>
      <c r="B18" s="144" t="s">
        <v>1111</v>
      </c>
      <c r="D18" s="139">
        <v>4</v>
      </c>
      <c r="E18" s="139">
        <f t="shared" si="0"/>
        <v>4</v>
      </c>
      <c r="F18" s="105" t="s">
        <v>381</v>
      </c>
      <c r="G18" s="105" t="s">
        <v>382</v>
      </c>
    </row>
    <row r="19" spans="1:7" s="106" customFormat="1" x14ac:dyDescent="0.35">
      <c r="A19" s="139" t="s">
        <v>389</v>
      </c>
      <c r="B19" s="144" t="s">
        <v>911</v>
      </c>
      <c r="C19" s="139"/>
      <c r="D19" s="139">
        <v>1</v>
      </c>
      <c r="E19" s="139">
        <f t="shared" si="0"/>
        <v>1</v>
      </c>
      <c r="F19" s="105" t="s">
        <v>381</v>
      </c>
      <c r="G19" s="105" t="s">
        <v>382</v>
      </c>
    </row>
    <row r="20" spans="1:7" x14ac:dyDescent="0.35">
      <c r="A20" s="139" t="s">
        <v>580</v>
      </c>
      <c r="B20" s="144" t="s">
        <v>581</v>
      </c>
      <c r="C20" s="139">
        <v>12</v>
      </c>
      <c r="D20" s="139">
        <v>2</v>
      </c>
      <c r="E20" s="139">
        <f t="shared" si="0"/>
        <v>14</v>
      </c>
      <c r="F20" s="105" t="s">
        <v>381</v>
      </c>
      <c r="G20" s="105" t="s">
        <v>382</v>
      </c>
    </row>
    <row r="21" spans="1:7" x14ac:dyDescent="0.35">
      <c r="A21" s="139" t="s">
        <v>582</v>
      </c>
      <c r="B21" s="144" t="s">
        <v>1131</v>
      </c>
      <c r="C21" s="139">
        <v>2</v>
      </c>
      <c r="D21" s="139">
        <v>2</v>
      </c>
      <c r="E21" s="139">
        <f t="shared" si="0"/>
        <v>4</v>
      </c>
      <c r="F21" s="105" t="s">
        <v>381</v>
      </c>
      <c r="G21" s="105" t="s">
        <v>382</v>
      </c>
    </row>
    <row r="22" spans="1:7" x14ac:dyDescent="0.35">
      <c r="A22" s="139" t="s">
        <v>396</v>
      </c>
      <c r="B22" s="144" t="s">
        <v>955</v>
      </c>
      <c r="D22" s="139">
        <v>1</v>
      </c>
      <c r="E22" s="139">
        <f t="shared" si="0"/>
        <v>1</v>
      </c>
      <c r="F22" s="105" t="s">
        <v>381</v>
      </c>
      <c r="G22" s="105" t="s">
        <v>382</v>
      </c>
    </row>
    <row r="23" spans="1:7" x14ac:dyDescent="0.35">
      <c r="A23" s="139" t="s">
        <v>398</v>
      </c>
      <c r="B23" s="144" t="s">
        <v>1009</v>
      </c>
      <c r="C23" s="139">
        <v>5</v>
      </c>
      <c r="D23" s="139">
        <v>1</v>
      </c>
      <c r="E23" s="139">
        <f t="shared" si="0"/>
        <v>6</v>
      </c>
      <c r="F23" s="105" t="s">
        <v>381</v>
      </c>
      <c r="G23" s="105" t="s">
        <v>382</v>
      </c>
    </row>
    <row r="24" spans="1:7" x14ac:dyDescent="0.35">
      <c r="A24" s="139" t="s">
        <v>593</v>
      </c>
      <c r="B24" s="144" t="s">
        <v>1155</v>
      </c>
      <c r="C24" s="139">
        <v>4</v>
      </c>
      <c r="D24" s="139">
        <v>1</v>
      </c>
      <c r="E24" s="139">
        <f t="shared" si="0"/>
        <v>5</v>
      </c>
      <c r="F24" s="105" t="s">
        <v>381</v>
      </c>
      <c r="G24" s="105" t="s">
        <v>382</v>
      </c>
    </row>
    <row r="25" spans="1:7" x14ac:dyDescent="0.35">
      <c r="A25" s="139" t="s">
        <v>577</v>
      </c>
      <c r="B25" s="144" t="s">
        <v>578</v>
      </c>
      <c r="C25" s="139">
        <v>70</v>
      </c>
      <c r="D25" s="139">
        <v>20</v>
      </c>
      <c r="E25" s="139">
        <f t="shared" si="0"/>
        <v>90</v>
      </c>
      <c r="F25" s="105" t="s">
        <v>381</v>
      </c>
      <c r="G25" s="105" t="s">
        <v>382</v>
      </c>
    </row>
    <row r="26" spans="1:7" x14ac:dyDescent="0.35">
      <c r="A26" s="139" t="s">
        <v>583</v>
      </c>
      <c r="B26" s="144" t="s">
        <v>584</v>
      </c>
      <c r="C26" s="139">
        <v>11</v>
      </c>
      <c r="D26" s="139">
        <v>19</v>
      </c>
      <c r="E26" s="139">
        <f t="shared" si="0"/>
        <v>30</v>
      </c>
      <c r="F26" s="105" t="s">
        <v>381</v>
      </c>
      <c r="G26" s="105" t="s">
        <v>382</v>
      </c>
    </row>
    <row r="27" spans="1:7" x14ac:dyDescent="0.35">
      <c r="A27" s="139" t="s">
        <v>600</v>
      </c>
      <c r="B27" s="144" t="s">
        <v>601</v>
      </c>
      <c r="D27" s="139">
        <v>7</v>
      </c>
      <c r="E27" s="139">
        <f t="shared" si="0"/>
        <v>7</v>
      </c>
      <c r="F27" s="105" t="s">
        <v>381</v>
      </c>
      <c r="G27" s="105" t="s">
        <v>382</v>
      </c>
    </row>
    <row r="28" spans="1:7" x14ac:dyDescent="0.35">
      <c r="A28" s="139" t="s">
        <v>602</v>
      </c>
      <c r="B28" s="144" t="s">
        <v>603</v>
      </c>
      <c r="D28" s="139">
        <v>5</v>
      </c>
      <c r="E28" s="139">
        <f t="shared" si="0"/>
        <v>5</v>
      </c>
      <c r="F28" s="105" t="s">
        <v>381</v>
      </c>
      <c r="G28" s="105" t="s">
        <v>382</v>
      </c>
    </row>
    <row r="29" spans="1:7" x14ac:dyDescent="0.35">
      <c r="A29" s="139" t="s">
        <v>604</v>
      </c>
      <c r="B29" s="144" t="s">
        <v>605</v>
      </c>
      <c r="D29" s="139">
        <v>8</v>
      </c>
      <c r="E29" s="139">
        <f t="shared" si="0"/>
        <v>8</v>
      </c>
      <c r="F29" s="105" t="s">
        <v>381</v>
      </c>
      <c r="G29" s="105" t="s">
        <v>382</v>
      </c>
    </row>
    <row r="30" spans="1:7" x14ac:dyDescent="0.35">
      <c r="A30" s="139" t="s">
        <v>606</v>
      </c>
      <c r="B30" s="144" t="s">
        <v>607</v>
      </c>
      <c r="D30" s="139">
        <v>3</v>
      </c>
      <c r="E30" s="139">
        <f t="shared" si="0"/>
        <v>3</v>
      </c>
      <c r="F30" s="105" t="s">
        <v>381</v>
      </c>
      <c r="G30" s="105" t="s">
        <v>382</v>
      </c>
    </row>
    <row r="31" spans="1:7" x14ac:dyDescent="0.35">
      <c r="A31" s="139" t="s">
        <v>608</v>
      </c>
      <c r="B31" s="144" t="s">
        <v>609</v>
      </c>
      <c r="D31" s="139">
        <v>5</v>
      </c>
      <c r="E31" s="139">
        <f t="shared" si="0"/>
        <v>5</v>
      </c>
      <c r="F31" s="105" t="s">
        <v>381</v>
      </c>
      <c r="G31" s="105" t="s">
        <v>382</v>
      </c>
    </row>
    <row r="32" spans="1:7" x14ac:dyDescent="0.35">
      <c r="A32" s="139" t="s">
        <v>610</v>
      </c>
      <c r="B32" s="144" t="s">
        <v>611</v>
      </c>
      <c r="D32" s="139">
        <v>132</v>
      </c>
      <c r="E32" s="139">
        <f t="shared" si="0"/>
        <v>132</v>
      </c>
      <c r="F32" s="105" t="s">
        <v>381</v>
      </c>
      <c r="G32" s="105" t="s">
        <v>382</v>
      </c>
    </row>
    <row r="33" spans="1:7" x14ac:dyDescent="0.35">
      <c r="A33" s="139" t="s">
        <v>612</v>
      </c>
      <c r="B33" s="144" t="s">
        <v>613</v>
      </c>
      <c r="D33" s="139">
        <v>14</v>
      </c>
      <c r="E33" s="139">
        <f t="shared" si="0"/>
        <v>14</v>
      </c>
      <c r="F33" s="105" t="s">
        <v>381</v>
      </c>
      <c r="G33" s="105" t="s">
        <v>382</v>
      </c>
    </row>
    <row r="34" spans="1:7" x14ac:dyDescent="0.35">
      <c r="A34" s="139" t="s">
        <v>614</v>
      </c>
      <c r="B34" s="144" t="s">
        <v>615</v>
      </c>
      <c r="D34" s="139">
        <v>2</v>
      </c>
      <c r="E34" s="139">
        <f t="shared" si="0"/>
        <v>2</v>
      </c>
      <c r="F34" s="105" t="s">
        <v>381</v>
      </c>
      <c r="G34" s="105" t="s">
        <v>382</v>
      </c>
    </row>
    <row r="35" spans="1:7" x14ac:dyDescent="0.35">
      <c r="A35" s="139" t="s">
        <v>616</v>
      </c>
      <c r="B35" s="144" t="s">
        <v>617</v>
      </c>
      <c r="D35" s="139">
        <v>1</v>
      </c>
      <c r="E35" s="139">
        <f t="shared" si="0"/>
        <v>1</v>
      </c>
      <c r="F35" s="105" t="s">
        <v>381</v>
      </c>
      <c r="G35" s="105" t="s">
        <v>382</v>
      </c>
    </row>
    <row r="36" spans="1:7" x14ac:dyDescent="0.35">
      <c r="A36" s="139" t="s">
        <v>621</v>
      </c>
      <c r="B36" s="144" t="s">
        <v>622</v>
      </c>
      <c r="C36" s="139">
        <v>19</v>
      </c>
      <c r="D36" s="139">
        <v>18</v>
      </c>
      <c r="E36" s="139">
        <f t="shared" si="0"/>
        <v>37</v>
      </c>
      <c r="F36" s="105" t="s">
        <v>381</v>
      </c>
      <c r="G36" s="105" t="s">
        <v>408</v>
      </c>
    </row>
    <row r="37" spans="1:7" x14ac:dyDescent="0.35">
      <c r="A37" s="139" t="s">
        <v>809</v>
      </c>
      <c r="B37" s="144" t="s">
        <v>810</v>
      </c>
      <c r="C37" s="139">
        <v>2</v>
      </c>
      <c r="E37" s="139">
        <f t="shared" si="0"/>
        <v>2</v>
      </c>
      <c r="F37" s="105" t="s">
        <v>381</v>
      </c>
      <c r="G37" s="105" t="s">
        <v>408</v>
      </c>
    </row>
    <row r="38" spans="1:7" x14ac:dyDescent="0.35">
      <c r="A38" s="139" t="s">
        <v>627</v>
      </c>
      <c r="B38" s="144" t="s">
        <v>628</v>
      </c>
      <c r="D38" s="139">
        <v>2</v>
      </c>
      <c r="E38" s="139">
        <f t="shared" si="0"/>
        <v>2</v>
      </c>
      <c r="F38" s="105" t="s">
        <v>381</v>
      </c>
      <c r="G38" s="105" t="s">
        <v>408</v>
      </c>
    </row>
    <row r="39" spans="1:7" x14ac:dyDescent="0.35">
      <c r="A39" s="139" t="s">
        <v>623</v>
      </c>
      <c r="B39" s="144" t="s">
        <v>624</v>
      </c>
      <c r="C39" s="139">
        <v>3</v>
      </c>
      <c r="D39" s="139">
        <v>5</v>
      </c>
      <c r="E39" s="139">
        <f t="shared" si="0"/>
        <v>8</v>
      </c>
      <c r="F39" s="105" t="s">
        <v>381</v>
      </c>
      <c r="G39" s="105" t="s">
        <v>408</v>
      </c>
    </row>
    <row r="40" spans="1:7" x14ac:dyDescent="0.35">
      <c r="A40" s="139" t="s">
        <v>636</v>
      </c>
      <c r="B40" s="144" t="s">
        <v>984</v>
      </c>
      <c r="C40" s="139">
        <v>243</v>
      </c>
      <c r="D40" s="139">
        <v>171</v>
      </c>
      <c r="E40" s="139">
        <f t="shared" si="0"/>
        <v>414</v>
      </c>
      <c r="F40" s="105" t="s">
        <v>414</v>
      </c>
      <c r="G40" s="105" t="s">
        <v>415</v>
      </c>
    </row>
    <row r="41" spans="1:7" x14ac:dyDescent="0.35">
      <c r="A41" s="139" t="s">
        <v>416</v>
      </c>
      <c r="B41" s="144" t="s">
        <v>646</v>
      </c>
      <c r="D41" s="139">
        <v>5</v>
      </c>
      <c r="E41" s="139">
        <f t="shared" si="0"/>
        <v>5</v>
      </c>
      <c r="F41" s="105" t="s">
        <v>414</v>
      </c>
      <c r="G41" s="105" t="s">
        <v>415</v>
      </c>
    </row>
    <row r="42" spans="1:7" x14ac:dyDescent="0.35">
      <c r="A42" s="139" t="s">
        <v>642</v>
      </c>
      <c r="B42" s="144" t="s">
        <v>643</v>
      </c>
      <c r="C42" s="139">
        <v>1</v>
      </c>
      <c r="E42" s="139">
        <f t="shared" si="0"/>
        <v>1</v>
      </c>
      <c r="F42" s="105" t="s">
        <v>414</v>
      </c>
      <c r="G42" s="105" t="s">
        <v>415</v>
      </c>
    </row>
    <row r="43" spans="1:7" x14ac:dyDescent="0.35">
      <c r="A43" s="139" t="s">
        <v>647</v>
      </c>
      <c r="B43" s="144" t="s">
        <v>648</v>
      </c>
      <c r="D43" s="139">
        <v>1</v>
      </c>
      <c r="E43" s="139">
        <f t="shared" si="0"/>
        <v>1</v>
      </c>
      <c r="F43" s="105" t="s">
        <v>414</v>
      </c>
      <c r="G43" s="105" t="s">
        <v>415</v>
      </c>
    </row>
    <row r="44" spans="1:7" x14ac:dyDescent="0.35">
      <c r="A44" s="139" t="s">
        <v>418</v>
      </c>
      <c r="B44" s="144" t="s">
        <v>649</v>
      </c>
      <c r="C44" s="139">
        <v>1</v>
      </c>
      <c r="E44" s="139">
        <f t="shared" si="0"/>
        <v>1</v>
      </c>
      <c r="F44" s="105" t="s">
        <v>414</v>
      </c>
      <c r="G44" s="105" t="s">
        <v>415</v>
      </c>
    </row>
    <row r="45" spans="1:7" x14ac:dyDescent="0.35">
      <c r="A45" s="139" t="s">
        <v>992</v>
      </c>
      <c r="B45" s="144" t="s">
        <v>993</v>
      </c>
      <c r="D45" s="139">
        <v>1</v>
      </c>
      <c r="E45" s="139">
        <f t="shared" si="0"/>
        <v>1</v>
      </c>
      <c r="F45" s="105" t="s">
        <v>414</v>
      </c>
      <c r="G45" s="105" t="s">
        <v>415</v>
      </c>
    </row>
    <row r="46" spans="1:7" x14ac:dyDescent="0.35">
      <c r="A46" s="139" t="s">
        <v>994</v>
      </c>
      <c r="B46" s="144" t="s">
        <v>995</v>
      </c>
      <c r="D46" s="139">
        <v>1</v>
      </c>
      <c r="E46" s="139">
        <f t="shared" si="0"/>
        <v>1</v>
      </c>
      <c r="F46" s="105" t="s">
        <v>414</v>
      </c>
      <c r="G46" s="105" t="s">
        <v>415</v>
      </c>
    </row>
    <row r="47" spans="1:7" x14ac:dyDescent="0.35">
      <c r="A47" s="139" t="s">
        <v>422</v>
      </c>
      <c r="B47" s="144" t="s">
        <v>641</v>
      </c>
      <c r="C47" s="139">
        <v>3</v>
      </c>
      <c r="D47" s="139">
        <v>2</v>
      </c>
      <c r="E47" s="139">
        <f t="shared" si="0"/>
        <v>5</v>
      </c>
      <c r="F47" s="105" t="s">
        <v>414</v>
      </c>
      <c r="G47" s="105" t="s">
        <v>415</v>
      </c>
    </row>
    <row r="48" spans="1:7" x14ac:dyDescent="0.35">
      <c r="A48" s="139" t="s">
        <v>424</v>
      </c>
      <c r="B48" s="144" t="s">
        <v>652</v>
      </c>
      <c r="D48" s="139">
        <v>1</v>
      </c>
      <c r="E48" s="139">
        <f t="shared" si="0"/>
        <v>1</v>
      </c>
      <c r="F48" s="105" t="s">
        <v>414</v>
      </c>
      <c r="G48" s="105" t="s">
        <v>415</v>
      </c>
    </row>
    <row r="49" spans="1:7" x14ac:dyDescent="0.35">
      <c r="A49" s="139" t="s">
        <v>425</v>
      </c>
      <c r="B49" s="144" t="s">
        <v>644</v>
      </c>
      <c r="C49" s="139">
        <v>1</v>
      </c>
      <c r="D49" s="139">
        <v>3</v>
      </c>
      <c r="E49" s="139">
        <f t="shared" si="0"/>
        <v>4</v>
      </c>
      <c r="F49" s="105" t="s">
        <v>414</v>
      </c>
      <c r="G49" s="105" t="s">
        <v>415</v>
      </c>
    </row>
    <row r="50" spans="1:7" x14ac:dyDescent="0.35">
      <c r="A50" s="139" t="s">
        <v>639</v>
      </c>
      <c r="B50" s="144" t="s">
        <v>308</v>
      </c>
      <c r="C50" s="139">
        <v>69</v>
      </c>
      <c r="D50" s="139">
        <v>49</v>
      </c>
      <c r="E50" s="139">
        <f t="shared" si="0"/>
        <v>118</v>
      </c>
      <c r="F50" s="105" t="s">
        <v>414</v>
      </c>
      <c r="G50" s="105" t="s">
        <v>415</v>
      </c>
    </row>
    <row r="51" spans="1:7" x14ac:dyDescent="0.35">
      <c r="A51" s="139" t="s">
        <v>638</v>
      </c>
      <c r="B51" s="144" t="s">
        <v>311</v>
      </c>
      <c r="C51" s="139">
        <v>172</v>
      </c>
      <c r="D51" s="139">
        <v>190</v>
      </c>
      <c r="E51" s="139">
        <f t="shared" si="0"/>
        <v>362</v>
      </c>
      <c r="F51" s="105" t="s">
        <v>414</v>
      </c>
      <c r="G51" s="105" t="s">
        <v>415</v>
      </c>
    </row>
    <row r="52" spans="1:7" x14ac:dyDescent="0.35">
      <c r="A52" s="139" t="s">
        <v>637</v>
      </c>
      <c r="B52" s="144" t="s">
        <v>310</v>
      </c>
      <c r="C52" s="139">
        <v>264</v>
      </c>
      <c r="D52" s="139">
        <v>200</v>
      </c>
      <c r="E52" s="139">
        <f t="shared" si="0"/>
        <v>464</v>
      </c>
      <c r="F52" s="105" t="s">
        <v>414</v>
      </c>
      <c r="G52" s="105" t="s">
        <v>415</v>
      </c>
    </row>
    <row r="53" spans="1:7" x14ac:dyDescent="0.35">
      <c r="A53" s="139" t="s">
        <v>640</v>
      </c>
      <c r="B53" s="144" t="s">
        <v>309</v>
      </c>
      <c r="C53" s="139">
        <v>70</v>
      </c>
      <c r="D53" s="139">
        <v>53</v>
      </c>
      <c r="E53" s="139">
        <f t="shared" si="0"/>
        <v>123</v>
      </c>
      <c r="F53" s="105" t="s">
        <v>414</v>
      </c>
      <c r="G53" s="105" t="s">
        <v>415</v>
      </c>
    </row>
    <row r="54" spans="1:7" x14ac:dyDescent="0.35">
      <c r="A54" s="139" t="s">
        <v>653</v>
      </c>
      <c r="B54" s="144" t="s">
        <v>654</v>
      </c>
      <c r="D54" s="139">
        <v>228</v>
      </c>
      <c r="E54" s="139">
        <f t="shared" si="0"/>
        <v>228</v>
      </c>
      <c r="F54" s="105" t="s">
        <v>414</v>
      </c>
      <c r="G54" s="105" t="s">
        <v>415</v>
      </c>
    </row>
    <row r="55" spans="1:7" x14ac:dyDescent="0.35">
      <c r="A55" s="139" t="s">
        <v>658</v>
      </c>
      <c r="B55" s="144" t="s">
        <v>659</v>
      </c>
      <c r="C55" s="139">
        <v>2</v>
      </c>
      <c r="E55" s="139">
        <f t="shared" si="0"/>
        <v>2</v>
      </c>
      <c r="F55" s="105" t="s">
        <v>428</v>
      </c>
      <c r="G55" s="105" t="s">
        <v>429</v>
      </c>
    </row>
    <row r="56" spans="1:7" x14ac:dyDescent="0.35">
      <c r="A56" s="139" t="s">
        <v>666</v>
      </c>
      <c r="B56" s="144" t="s">
        <v>667</v>
      </c>
      <c r="D56" s="139">
        <v>1</v>
      </c>
      <c r="E56" s="139">
        <f t="shared" si="0"/>
        <v>1</v>
      </c>
      <c r="F56" s="105" t="s">
        <v>428</v>
      </c>
      <c r="G56" s="105" t="s">
        <v>429</v>
      </c>
    </row>
    <row r="57" spans="1:7" x14ac:dyDescent="0.35">
      <c r="A57" s="139" t="s">
        <v>1051</v>
      </c>
      <c r="B57" s="144" t="s">
        <v>1052</v>
      </c>
      <c r="C57" s="139">
        <v>1</v>
      </c>
      <c r="E57" s="139">
        <f t="shared" si="0"/>
        <v>1</v>
      </c>
      <c r="F57" s="105" t="s">
        <v>428</v>
      </c>
      <c r="G57" s="105" t="s">
        <v>429</v>
      </c>
    </row>
    <row r="58" spans="1:7" x14ac:dyDescent="0.35">
      <c r="A58" s="139" t="s">
        <v>446</v>
      </c>
      <c r="B58" s="144" t="s">
        <v>944</v>
      </c>
      <c r="C58" s="139">
        <v>1</v>
      </c>
      <c r="E58" s="139">
        <f t="shared" si="0"/>
        <v>1</v>
      </c>
      <c r="F58" s="105" t="s">
        <v>428</v>
      </c>
      <c r="G58" s="105" t="s">
        <v>429</v>
      </c>
    </row>
    <row r="59" spans="1:7" x14ac:dyDescent="0.35">
      <c r="A59" s="139" t="s">
        <v>996</v>
      </c>
      <c r="B59" s="144" t="s">
        <v>997</v>
      </c>
      <c r="C59" s="139">
        <v>1</v>
      </c>
      <c r="E59" s="139">
        <f t="shared" si="0"/>
        <v>1</v>
      </c>
      <c r="F59" s="105" t="s">
        <v>428</v>
      </c>
      <c r="G59" s="105" t="s">
        <v>429</v>
      </c>
    </row>
    <row r="60" spans="1:7" x14ac:dyDescent="0.35">
      <c r="A60" s="139" t="s">
        <v>856</v>
      </c>
      <c r="B60" s="144" t="s">
        <v>857</v>
      </c>
      <c r="C60" s="139">
        <v>1</v>
      </c>
      <c r="E60" s="139">
        <f t="shared" si="0"/>
        <v>1</v>
      </c>
      <c r="F60" s="105" t="s">
        <v>428</v>
      </c>
      <c r="G60" s="105" t="s">
        <v>429</v>
      </c>
    </row>
    <row r="61" spans="1:7" x14ac:dyDescent="0.35">
      <c r="A61" s="139" t="s">
        <v>852</v>
      </c>
      <c r="B61" s="144" t="s">
        <v>853</v>
      </c>
      <c r="D61" s="139">
        <v>1</v>
      </c>
      <c r="E61" s="139">
        <f t="shared" si="0"/>
        <v>1</v>
      </c>
      <c r="F61" s="105" t="s">
        <v>428</v>
      </c>
      <c r="G61" s="105" t="s">
        <v>429</v>
      </c>
    </row>
    <row r="62" spans="1:7" x14ac:dyDescent="0.35">
      <c r="A62" s="139" t="s">
        <v>752</v>
      </c>
      <c r="B62" s="144" t="s">
        <v>929</v>
      </c>
      <c r="C62" s="139">
        <v>1</v>
      </c>
      <c r="E62" s="139">
        <f t="shared" si="0"/>
        <v>1</v>
      </c>
      <c r="F62" s="105" t="s">
        <v>428</v>
      </c>
      <c r="G62" s="105" t="s">
        <v>429</v>
      </c>
    </row>
    <row r="63" spans="1:7" x14ac:dyDescent="0.35">
      <c r="A63" s="139" t="s">
        <v>657</v>
      </c>
      <c r="B63" s="144" t="s">
        <v>811</v>
      </c>
      <c r="C63" s="139">
        <v>11</v>
      </c>
      <c r="D63" s="139">
        <v>9</v>
      </c>
      <c r="E63" s="139">
        <f t="shared" si="0"/>
        <v>20</v>
      </c>
      <c r="F63" s="105" t="s">
        <v>428</v>
      </c>
      <c r="G63" s="105" t="s">
        <v>429</v>
      </c>
    </row>
    <row r="64" spans="1:7" x14ac:dyDescent="0.35">
      <c r="A64" s="139" t="s">
        <v>655</v>
      </c>
      <c r="B64" s="144" t="s">
        <v>656</v>
      </c>
      <c r="C64" s="139">
        <v>13</v>
      </c>
      <c r="D64" s="139">
        <v>8</v>
      </c>
      <c r="E64" s="139">
        <f t="shared" si="0"/>
        <v>21</v>
      </c>
      <c r="F64" s="105" t="s">
        <v>428</v>
      </c>
      <c r="G64" s="105" t="s">
        <v>429</v>
      </c>
    </row>
    <row r="65" spans="1:7" x14ac:dyDescent="0.35">
      <c r="A65" s="139" t="s">
        <v>449</v>
      </c>
      <c r="B65" s="144" t="s">
        <v>1029</v>
      </c>
      <c r="D65" s="139">
        <v>2</v>
      </c>
      <c r="E65" s="139">
        <f t="shared" si="0"/>
        <v>2</v>
      </c>
      <c r="F65" s="105" t="s">
        <v>428</v>
      </c>
      <c r="G65" s="105" t="s">
        <v>429</v>
      </c>
    </row>
    <row r="66" spans="1:7" x14ac:dyDescent="0.35">
      <c r="A66" s="139" t="s">
        <v>669</v>
      </c>
      <c r="B66" s="144" t="s">
        <v>1030</v>
      </c>
      <c r="D66" s="139">
        <v>2</v>
      </c>
      <c r="E66" s="139">
        <f t="shared" si="0"/>
        <v>2</v>
      </c>
      <c r="F66" s="105" t="s">
        <v>428</v>
      </c>
      <c r="G66" s="105" t="s">
        <v>429</v>
      </c>
    </row>
    <row r="67" spans="1:7" x14ac:dyDescent="0.35">
      <c r="A67" s="139" t="s">
        <v>662</v>
      </c>
      <c r="B67" s="144" t="s">
        <v>831</v>
      </c>
      <c r="C67" s="139">
        <v>1</v>
      </c>
      <c r="D67" s="139">
        <v>2</v>
      </c>
      <c r="E67" s="139">
        <f t="shared" si="0"/>
        <v>3</v>
      </c>
      <c r="F67" s="105" t="s">
        <v>428</v>
      </c>
      <c r="G67" s="105" t="s">
        <v>429</v>
      </c>
    </row>
    <row r="68" spans="1:7" x14ac:dyDescent="0.35">
      <c r="A68" s="139" t="s">
        <v>439</v>
      </c>
      <c r="B68" s="144" t="s">
        <v>841</v>
      </c>
      <c r="C68" s="139">
        <v>1</v>
      </c>
      <c r="D68" s="139">
        <v>1</v>
      </c>
      <c r="E68" s="139">
        <f t="shared" ref="E68:E131" si="1">SUM(C68:D68)</f>
        <v>2</v>
      </c>
      <c r="F68" s="105" t="s">
        <v>428</v>
      </c>
      <c r="G68" s="105" t="s">
        <v>429</v>
      </c>
    </row>
    <row r="69" spans="1:7" x14ac:dyDescent="0.35">
      <c r="A69" s="139" t="s">
        <v>442</v>
      </c>
      <c r="B69" s="144" t="s">
        <v>846</v>
      </c>
      <c r="C69" s="139">
        <v>1</v>
      </c>
      <c r="E69" s="139">
        <f t="shared" si="1"/>
        <v>1</v>
      </c>
      <c r="F69" s="105" t="s">
        <v>428</v>
      </c>
      <c r="G69" s="105" t="s">
        <v>429</v>
      </c>
    </row>
    <row r="70" spans="1:7" x14ac:dyDescent="0.35">
      <c r="A70" s="139" t="s">
        <v>663</v>
      </c>
      <c r="B70" s="144" t="s">
        <v>1043</v>
      </c>
      <c r="C70" s="139">
        <v>2</v>
      </c>
      <c r="D70" s="139">
        <v>1</v>
      </c>
      <c r="E70" s="139">
        <f t="shared" si="1"/>
        <v>3</v>
      </c>
      <c r="F70" s="105" t="s">
        <v>428</v>
      </c>
      <c r="G70" s="105" t="s">
        <v>429</v>
      </c>
    </row>
    <row r="71" spans="1:7" x14ac:dyDescent="0.35">
      <c r="A71" s="139" t="s">
        <v>660</v>
      </c>
      <c r="B71" s="144" t="s">
        <v>661</v>
      </c>
      <c r="C71" s="139">
        <v>1</v>
      </c>
      <c r="D71" s="139">
        <v>2</v>
      </c>
      <c r="E71" s="139">
        <f t="shared" si="1"/>
        <v>3</v>
      </c>
      <c r="F71" s="105" t="s">
        <v>428</v>
      </c>
      <c r="G71" s="105" t="s">
        <v>429</v>
      </c>
    </row>
    <row r="72" spans="1:7" x14ac:dyDescent="0.35">
      <c r="A72" s="139" t="s">
        <v>1162</v>
      </c>
      <c r="B72" s="144" t="s">
        <v>1163</v>
      </c>
      <c r="D72" s="139">
        <v>2</v>
      </c>
      <c r="E72" s="139">
        <f t="shared" si="1"/>
        <v>2</v>
      </c>
      <c r="F72" s="105" t="s">
        <v>455</v>
      </c>
      <c r="G72" s="105" t="s">
        <v>456</v>
      </c>
    </row>
    <row r="73" spans="1:7" x14ac:dyDescent="0.35">
      <c r="A73" s="139" t="s">
        <v>679</v>
      </c>
      <c r="B73" s="144" t="s">
        <v>922</v>
      </c>
      <c r="D73" s="139">
        <v>6</v>
      </c>
      <c r="E73" s="139">
        <f t="shared" si="1"/>
        <v>6</v>
      </c>
      <c r="F73" s="105" t="s">
        <v>455</v>
      </c>
      <c r="G73" s="105" t="s">
        <v>456</v>
      </c>
    </row>
    <row r="74" spans="1:7" x14ac:dyDescent="0.35">
      <c r="A74" s="139" t="s">
        <v>673</v>
      </c>
      <c r="B74" s="144" t="s">
        <v>674</v>
      </c>
      <c r="C74" s="139">
        <v>6</v>
      </c>
      <c r="D74" s="139">
        <v>38</v>
      </c>
      <c r="E74" s="139">
        <f t="shared" si="1"/>
        <v>44</v>
      </c>
      <c r="F74" s="105" t="s">
        <v>455</v>
      </c>
      <c r="G74" s="105" t="s">
        <v>456</v>
      </c>
    </row>
    <row r="75" spans="1:7" x14ac:dyDescent="0.35">
      <c r="A75" s="139" t="s">
        <v>675</v>
      </c>
      <c r="B75" s="144" t="s">
        <v>676</v>
      </c>
      <c r="C75" s="139">
        <v>5</v>
      </c>
      <c r="D75" s="139">
        <v>3</v>
      </c>
      <c r="E75" s="139">
        <f t="shared" si="1"/>
        <v>8</v>
      </c>
      <c r="F75" s="105" t="s">
        <v>455</v>
      </c>
      <c r="G75" s="105" t="s">
        <v>456</v>
      </c>
    </row>
    <row r="76" spans="1:7" x14ac:dyDescent="0.35">
      <c r="A76" s="139" t="s">
        <v>461</v>
      </c>
      <c r="B76" s="144" t="s">
        <v>790</v>
      </c>
      <c r="C76" s="139">
        <v>34</v>
      </c>
      <c r="D76" s="139">
        <v>41</v>
      </c>
      <c r="E76" s="139">
        <f t="shared" si="1"/>
        <v>75</v>
      </c>
      <c r="F76" s="105" t="s">
        <v>455</v>
      </c>
      <c r="G76" s="105" t="s">
        <v>456</v>
      </c>
    </row>
    <row r="77" spans="1:7" x14ac:dyDescent="0.35">
      <c r="A77" s="139" t="s">
        <v>681</v>
      </c>
      <c r="B77" s="144" t="s">
        <v>682</v>
      </c>
      <c r="C77" s="139">
        <v>1</v>
      </c>
      <c r="D77" s="139">
        <v>3</v>
      </c>
      <c r="E77" s="139">
        <f t="shared" si="1"/>
        <v>4</v>
      </c>
      <c r="F77" s="105" t="s">
        <v>455</v>
      </c>
      <c r="G77" s="105" t="s">
        <v>456</v>
      </c>
    </row>
    <row r="78" spans="1:7" x14ac:dyDescent="0.35">
      <c r="A78" s="139" t="s">
        <v>671</v>
      </c>
      <c r="B78" s="144" t="s">
        <v>672</v>
      </c>
      <c r="C78" s="139">
        <v>17</v>
      </c>
      <c r="D78" s="139">
        <v>30</v>
      </c>
      <c r="E78" s="139">
        <f t="shared" si="1"/>
        <v>47</v>
      </c>
      <c r="F78" s="105" t="s">
        <v>455</v>
      </c>
      <c r="G78" s="105" t="s">
        <v>456</v>
      </c>
    </row>
    <row r="79" spans="1:7" x14ac:dyDescent="0.35">
      <c r="A79" s="139" t="s">
        <v>677</v>
      </c>
      <c r="B79" s="144" t="s">
        <v>678</v>
      </c>
      <c r="C79" s="139">
        <v>1</v>
      </c>
      <c r="D79" s="139">
        <v>5</v>
      </c>
      <c r="E79" s="139">
        <f t="shared" si="1"/>
        <v>6</v>
      </c>
      <c r="F79" s="105" t="s">
        <v>455</v>
      </c>
      <c r="G79" s="105" t="s">
        <v>456</v>
      </c>
    </row>
    <row r="80" spans="1:7" x14ac:dyDescent="0.35">
      <c r="A80" s="139" t="s">
        <v>683</v>
      </c>
      <c r="B80" s="144" t="s">
        <v>684</v>
      </c>
      <c r="C80" s="139">
        <v>4</v>
      </c>
      <c r="D80" s="139">
        <v>4</v>
      </c>
      <c r="E80" s="139">
        <f t="shared" si="1"/>
        <v>8</v>
      </c>
      <c r="F80" s="105" t="s">
        <v>455</v>
      </c>
      <c r="G80" s="105" t="s">
        <v>456</v>
      </c>
    </row>
    <row r="81" spans="1:7" x14ac:dyDescent="0.35">
      <c r="A81" s="139" t="s">
        <v>468</v>
      </c>
      <c r="B81" s="144" t="s">
        <v>825</v>
      </c>
      <c r="C81" s="139">
        <v>2</v>
      </c>
      <c r="D81" s="139">
        <v>7</v>
      </c>
      <c r="E81" s="139">
        <f t="shared" si="1"/>
        <v>9</v>
      </c>
      <c r="F81" s="105" t="s">
        <v>455</v>
      </c>
      <c r="G81" s="105" t="s">
        <v>466</v>
      </c>
    </row>
    <row r="82" spans="1:7" x14ac:dyDescent="0.35">
      <c r="A82" s="139" t="s">
        <v>472</v>
      </c>
      <c r="B82" s="144" t="s">
        <v>691</v>
      </c>
      <c r="C82" s="139">
        <v>7</v>
      </c>
      <c r="D82" s="139">
        <v>6</v>
      </c>
      <c r="E82" s="139">
        <f t="shared" si="1"/>
        <v>13</v>
      </c>
      <c r="F82" s="105" t="s">
        <v>455</v>
      </c>
      <c r="G82" s="105" t="s">
        <v>466</v>
      </c>
    </row>
    <row r="83" spans="1:7" x14ac:dyDescent="0.35">
      <c r="A83" s="139" t="s">
        <v>469</v>
      </c>
      <c r="B83" s="144" t="s">
        <v>710</v>
      </c>
      <c r="D83" s="139">
        <v>2</v>
      </c>
      <c r="E83" s="139">
        <f t="shared" si="1"/>
        <v>2</v>
      </c>
      <c r="F83" s="105" t="s">
        <v>455</v>
      </c>
      <c r="G83" s="105" t="s">
        <v>466</v>
      </c>
    </row>
    <row r="84" spans="1:7" x14ac:dyDescent="0.35">
      <c r="A84" s="139" t="s">
        <v>470</v>
      </c>
      <c r="B84" s="144" t="s">
        <v>689</v>
      </c>
      <c r="C84" s="139">
        <v>6</v>
      </c>
      <c r="D84" s="139">
        <v>17</v>
      </c>
      <c r="E84" s="139">
        <f t="shared" si="1"/>
        <v>23</v>
      </c>
      <c r="F84" s="105" t="s">
        <v>455</v>
      </c>
      <c r="G84" s="105" t="s">
        <v>466</v>
      </c>
    </row>
    <row r="85" spans="1:7" x14ac:dyDescent="0.35">
      <c r="A85" s="139" t="s">
        <v>467</v>
      </c>
      <c r="B85" s="144" t="s">
        <v>820</v>
      </c>
      <c r="C85" s="139">
        <v>1</v>
      </c>
      <c r="D85" s="139">
        <v>1</v>
      </c>
      <c r="E85" s="139">
        <f t="shared" si="1"/>
        <v>2</v>
      </c>
      <c r="F85" s="105" t="s">
        <v>455</v>
      </c>
      <c r="G85" s="105" t="s">
        <v>466</v>
      </c>
    </row>
    <row r="86" spans="1:7" x14ac:dyDescent="0.35">
      <c r="A86" s="139" t="s">
        <v>698</v>
      </c>
      <c r="B86" s="144" t="s">
        <v>699</v>
      </c>
      <c r="C86" s="139">
        <v>1</v>
      </c>
      <c r="E86" s="139">
        <f t="shared" si="1"/>
        <v>1</v>
      </c>
      <c r="F86" s="105" t="s">
        <v>455</v>
      </c>
      <c r="G86" s="105" t="s">
        <v>466</v>
      </c>
    </row>
    <row r="87" spans="1:7" x14ac:dyDescent="0.35">
      <c r="A87" s="139" t="s">
        <v>713</v>
      </c>
      <c r="B87" s="144" t="s">
        <v>714</v>
      </c>
      <c r="D87" s="139">
        <v>1</v>
      </c>
      <c r="E87" s="139">
        <f t="shared" si="1"/>
        <v>1</v>
      </c>
      <c r="F87" s="105" t="s">
        <v>455</v>
      </c>
      <c r="G87" s="105" t="s">
        <v>466</v>
      </c>
    </row>
    <row r="88" spans="1:7" x14ac:dyDescent="0.35">
      <c r="A88" s="139" t="s">
        <v>1104</v>
      </c>
      <c r="B88" s="144" t="s">
        <v>1105</v>
      </c>
      <c r="D88" s="139">
        <v>2</v>
      </c>
      <c r="E88" s="139">
        <f t="shared" si="1"/>
        <v>2</v>
      </c>
      <c r="F88" s="105" t="s">
        <v>455</v>
      </c>
      <c r="G88" s="105" t="s">
        <v>466</v>
      </c>
    </row>
    <row r="89" spans="1:7" x14ac:dyDescent="0.35">
      <c r="A89" s="139" t="s">
        <v>701</v>
      </c>
      <c r="B89" s="144" t="s">
        <v>702</v>
      </c>
      <c r="C89" s="139">
        <v>2</v>
      </c>
      <c r="D89" s="139">
        <v>2</v>
      </c>
      <c r="E89" s="139">
        <f t="shared" si="1"/>
        <v>4</v>
      </c>
      <c r="F89" s="105" t="s">
        <v>455</v>
      </c>
      <c r="G89" s="105" t="s">
        <v>466</v>
      </c>
    </row>
    <row r="90" spans="1:7" x14ac:dyDescent="0.35">
      <c r="A90" s="139" t="s">
        <v>703</v>
      </c>
      <c r="B90" s="144" t="s">
        <v>1166</v>
      </c>
      <c r="C90" s="139">
        <v>1</v>
      </c>
      <c r="E90" s="139">
        <f t="shared" si="1"/>
        <v>1</v>
      </c>
      <c r="F90" s="105" t="s">
        <v>455</v>
      </c>
      <c r="G90" s="105" t="s">
        <v>466</v>
      </c>
    </row>
    <row r="91" spans="1:7" x14ac:dyDescent="0.35">
      <c r="A91" s="139" t="s">
        <v>704</v>
      </c>
      <c r="B91" s="144" t="s">
        <v>919</v>
      </c>
      <c r="C91" s="139">
        <v>2</v>
      </c>
      <c r="E91" s="139">
        <f t="shared" si="1"/>
        <v>2</v>
      </c>
      <c r="F91" s="105" t="s">
        <v>455</v>
      </c>
      <c r="G91" s="105" t="s">
        <v>466</v>
      </c>
    </row>
    <row r="92" spans="1:7" x14ac:dyDescent="0.35">
      <c r="A92" s="139" t="s">
        <v>480</v>
      </c>
      <c r="B92" s="144" t="s">
        <v>1182</v>
      </c>
      <c r="C92" s="139">
        <v>1</v>
      </c>
      <c r="E92" s="139">
        <f t="shared" si="1"/>
        <v>1</v>
      </c>
      <c r="F92" s="105" t="s">
        <v>455</v>
      </c>
      <c r="G92" s="105" t="s">
        <v>466</v>
      </c>
    </row>
    <row r="93" spans="1:7" x14ac:dyDescent="0.35">
      <c r="A93" s="139" t="s">
        <v>484</v>
      </c>
      <c r="B93" s="144" t="s">
        <v>1000</v>
      </c>
      <c r="C93" s="139">
        <v>10</v>
      </c>
      <c r="D93" s="139">
        <v>6</v>
      </c>
      <c r="E93" s="139">
        <f t="shared" si="1"/>
        <v>16</v>
      </c>
      <c r="F93" s="105" t="s">
        <v>455</v>
      </c>
      <c r="G93" s="105" t="s">
        <v>466</v>
      </c>
    </row>
    <row r="94" spans="1:7" x14ac:dyDescent="0.35">
      <c r="A94" s="139" t="s">
        <v>705</v>
      </c>
      <c r="B94" s="144" t="s">
        <v>706</v>
      </c>
      <c r="C94" s="139">
        <v>1</v>
      </c>
      <c r="D94" s="139">
        <v>5</v>
      </c>
      <c r="E94" s="139">
        <f t="shared" si="1"/>
        <v>6</v>
      </c>
      <c r="F94" s="105" t="s">
        <v>455</v>
      </c>
      <c r="G94" s="105" t="s">
        <v>466</v>
      </c>
    </row>
    <row r="95" spans="1:7" x14ac:dyDescent="0.35">
      <c r="A95" s="139" t="s">
        <v>631</v>
      </c>
      <c r="B95" s="144" t="s">
        <v>248</v>
      </c>
      <c r="C95" s="139">
        <v>7</v>
      </c>
      <c r="D95" s="139">
        <v>3</v>
      </c>
      <c r="E95" s="139">
        <f t="shared" si="1"/>
        <v>10</v>
      </c>
      <c r="F95" s="105" t="s">
        <v>455</v>
      </c>
      <c r="G95" s="105" t="s">
        <v>466</v>
      </c>
    </row>
    <row r="96" spans="1:7" x14ac:dyDescent="0.35">
      <c r="A96" s="139" t="s">
        <v>693</v>
      </c>
      <c r="B96" s="144" t="s">
        <v>694</v>
      </c>
      <c r="C96" s="139">
        <v>4</v>
      </c>
      <c r="D96" s="139">
        <v>3</v>
      </c>
      <c r="E96" s="139">
        <f t="shared" si="1"/>
        <v>7</v>
      </c>
      <c r="F96" s="105" t="s">
        <v>455</v>
      </c>
      <c r="G96" s="105" t="s">
        <v>466</v>
      </c>
    </row>
    <row r="97" spans="1:7" x14ac:dyDescent="0.35">
      <c r="A97" s="139" t="s">
        <v>707</v>
      </c>
      <c r="B97" s="144" t="s">
        <v>708</v>
      </c>
      <c r="C97" s="139">
        <v>2</v>
      </c>
      <c r="D97" s="139">
        <v>1</v>
      </c>
      <c r="E97" s="139">
        <f t="shared" si="1"/>
        <v>3</v>
      </c>
      <c r="F97" s="105" t="s">
        <v>455</v>
      </c>
      <c r="G97" s="105" t="s">
        <v>466</v>
      </c>
    </row>
    <row r="98" spans="1:7" x14ac:dyDescent="0.35">
      <c r="A98" s="139" t="s">
        <v>718</v>
      </c>
      <c r="B98" s="144" t="s">
        <v>258</v>
      </c>
      <c r="C98" s="139">
        <v>6</v>
      </c>
      <c r="D98" s="139">
        <v>1</v>
      </c>
      <c r="E98" s="139">
        <f t="shared" si="1"/>
        <v>7</v>
      </c>
      <c r="F98" s="105" t="s">
        <v>455</v>
      </c>
      <c r="G98" s="105" t="s">
        <v>466</v>
      </c>
    </row>
    <row r="99" spans="1:7" x14ac:dyDescent="0.35">
      <c r="A99" s="139" t="s">
        <v>1007</v>
      </c>
      <c r="B99" s="144" t="s">
        <v>1008</v>
      </c>
      <c r="C99" s="139">
        <v>1</v>
      </c>
      <c r="E99" s="139">
        <f t="shared" si="1"/>
        <v>1</v>
      </c>
      <c r="F99" s="105" t="s">
        <v>455</v>
      </c>
      <c r="G99" s="105" t="s">
        <v>466</v>
      </c>
    </row>
    <row r="100" spans="1:7" x14ac:dyDescent="0.35">
      <c r="A100" s="139" t="s">
        <v>719</v>
      </c>
      <c r="B100" s="144" t="s">
        <v>720</v>
      </c>
      <c r="C100" s="139">
        <v>1</v>
      </c>
      <c r="E100" s="139">
        <f t="shared" si="1"/>
        <v>1</v>
      </c>
      <c r="F100" s="105" t="s">
        <v>455</v>
      </c>
      <c r="G100" s="105" t="s">
        <v>466</v>
      </c>
    </row>
    <row r="101" spans="1:7" x14ac:dyDescent="0.35">
      <c r="A101" s="139" t="s">
        <v>695</v>
      </c>
      <c r="B101" s="144" t="s">
        <v>696</v>
      </c>
      <c r="C101" s="139">
        <v>6</v>
      </c>
      <c r="D101" s="139">
        <v>1</v>
      </c>
      <c r="E101" s="139">
        <f t="shared" si="1"/>
        <v>7</v>
      </c>
      <c r="F101" s="105" t="s">
        <v>455</v>
      </c>
      <c r="G101" s="105" t="s">
        <v>466</v>
      </c>
    </row>
    <row r="102" spans="1:7" x14ac:dyDescent="0.35">
      <c r="A102" s="139" t="s">
        <v>488</v>
      </c>
      <c r="B102" s="144" t="s">
        <v>696</v>
      </c>
      <c r="D102" s="139">
        <v>3</v>
      </c>
      <c r="E102" s="139">
        <f t="shared" si="1"/>
        <v>3</v>
      </c>
      <c r="F102" s="105" t="s">
        <v>455</v>
      </c>
      <c r="G102" s="105" t="s">
        <v>466</v>
      </c>
    </row>
    <row r="103" spans="1:7" x14ac:dyDescent="0.35">
      <c r="A103" s="139" t="s">
        <v>692</v>
      </c>
      <c r="B103" s="144" t="s">
        <v>697</v>
      </c>
      <c r="C103" s="139">
        <v>8</v>
      </c>
      <c r="D103" s="139">
        <v>9</v>
      </c>
      <c r="E103" s="139">
        <f t="shared" si="1"/>
        <v>17</v>
      </c>
      <c r="F103" s="105" t="s">
        <v>455</v>
      </c>
      <c r="G103" s="105" t="s">
        <v>466</v>
      </c>
    </row>
    <row r="104" spans="1:7" x14ac:dyDescent="0.35">
      <c r="A104" s="139" t="s">
        <v>501</v>
      </c>
      <c r="B104" s="144" t="s">
        <v>721</v>
      </c>
      <c r="C104" s="139">
        <v>378</v>
      </c>
      <c r="D104" s="139">
        <v>247</v>
      </c>
      <c r="E104" s="139">
        <f t="shared" si="1"/>
        <v>625</v>
      </c>
      <c r="F104" s="105" t="s">
        <v>455</v>
      </c>
      <c r="G104" s="105" t="s">
        <v>498</v>
      </c>
    </row>
    <row r="105" spans="1:7" x14ac:dyDescent="0.35">
      <c r="A105" s="139" t="s">
        <v>528</v>
      </c>
      <c r="B105" s="144" t="s">
        <v>970</v>
      </c>
      <c r="D105" s="139">
        <v>1</v>
      </c>
      <c r="E105" s="139">
        <f t="shared" si="1"/>
        <v>1</v>
      </c>
      <c r="F105" s="105" t="s">
        <v>455</v>
      </c>
      <c r="G105" s="105" t="s">
        <v>498</v>
      </c>
    </row>
    <row r="106" spans="1:7" x14ac:dyDescent="0.35">
      <c r="A106" s="139" t="s">
        <v>530</v>
      </c>
      <c r="B106" s="144" t="s">
        <v>740</v>
      </c>
      <c r="D106" s="139">
        <v>3</v>
      </c>
      <c r="E106" s="139">
        <f t="shared" si="1"/>
        <v>3</v>
      </c>
      <c r="F106" s="105" t="s">
        <v>455</v>
      </c>
      <c r="G106" s="105" t="s">
        <v>498</v>
      </c>
    </row>
    <row r="107" spans="1:7" x14ac:dyDescent="0.35">
      <c r="A107" s="139" t="s">
        <v>730</v>
      </c>
      <c r="B107" s="144" t="s">
        <v>731</v>
      </c>
      <c r="C107" s="139">
        <v>1</v>
      </c>
      <c r="D107" s="139">
        <v>2</v>
      </c>
      <c r="E107" s="139">
        <f t="shared" si="1"/>
        <v>3</v>
      </c>
      <c r="F107" s="105" t="s">
        <v>455</v>
      </c>
      <c r="G107" s="105" t="s">
        <v>498</v>
      </c>
    </row>
    <row r="108" spans="1:7" x14ac:dyDescent="0.35">
      <c r="A108" s="139" t="s">
        <v>738</v>
      </c>
      <c r="B108" s="144" t="s">
        <v>1095</v>
      </c>
      <c r="C108" s="139">
        <v>1</v>
      </c>
      <c r="D108" s="139">
        <v>1</v>
      </c>
      <c r="E108" s="139">
        <f t="shared" si="1"/>
        <v>2</v>
      </c>
      <c r="F108" s="105" t="s">
        <v>455</v>
      </c>
      <c r="G108" s="105" t="s">
        <v>498</v>
      </c>
    </row>
    <row r="109" spans="1:7" x14ac:dyDescent="0.35">
      <c r="A109" s="139" t="s">
        <v>728</v>
      </c>
      <c r="B109" s="144" t="s">
        <v>729</v>
      </c>
      <c r="C109" s="139">
        <v>3</v>
      </c>
      <c r="D109" s="139">
        <v>11</v>
      </c>
      <c r="E109" s="139">
        <f t="shared" si="1"/>
        <v>14</v>
      </c>
      <c r="F109" s="105" t="s">
        <v>455</v>
      </c>
      <c r="G109" s="105" t="s">
        <v>498</v>
      </c>
    </row>
    <row r="110" spans="1:7" x14ac:dyDescent="0.35">
      <c r="A110" s="139" t="s">
        <v>1027</v>
      </c>
      <c r="B110" s="144" t="s">
        <v>1028</v>
      </c>
      <c r="D110" s="139">
        <v>2</v>
      </c>
      <c r="E110" s="139">
        <f t="shared" si="1"/>
        <v>2</v>
      </c>
      <c r="F110" s="105" t="s">
        <v>455</v>
      </c>
      <c r="G110" s="105" t="s">
        <v>498</v>
      </c>
    </row>
    <row r="111" spans="1:7" x14ac:dyDescent="0.35">
      <c r="A111" s="139" t="s">
        <v>736</v>
      </c>
      <c r="B111" s="144" t="s">
        <v>880</v>
      </c>
      <c r="C111" s="139">
        <v>1</v>
      </c>
      <c r="E111" s="139">
        <f t="shared" si="1"/>
        <v>1</v>
      </c>
      <c r="F111" s="105" t="s">
        <v>455</v>
      </c>
      <c r="G111" s="105" t="s">
        <v>498</v>
      </c>
    </row>
    <row r="112" spans="1:7" x14ac:dyDescent="0.35">
      <c r="A112" s="139" t="s">
        <v>1069</v>
      </c>
      <c r="B112" s="144" t="s">
        <v>1070</v>
      </c>
      <c r="C112" s="139">
        <v>1</v>
      </c>
      <c r="D112" s="139">
        <v>1</v>
      </c>
      <c r="E112" s="139">
        <f t="shared" si="1"/>
        <v>2</v>
      </c>
      <c r="F112" s="105" t="s">
        <v>455</v>
      </c>
      <c r="G112" s="105" t="s">
        <v>498</v>
      </c>
    </row>
    <row r="113" spans="1:7" x14ac:dyDescent="0.35">
      <c r="A113" s="139" t="s">
        <v>734</v>
      </c>
      <c r="B113" s="144" t="s">
        <v>735</v>
      </c>
      <c r="C113" s="139">
        <v>1</v>
      </c>
      <c r="D113" s="139">
        <v>5</v>
      </c>
      <c r="E113" s="139">
        <f t="shared" si="1"/>
        <v>6</v>
      </c>
      <c r="F113" s="105" t="s">
        <v>455</v>
      </c>
      <c r="G113" s="105" t="s">
        <v>498</v>
      </c>
    </row>
    <row r="114" spans="1:7" x14ac:dyDescent="0.35">
      <c r="A114" s="139" t="s">
        <v>512</v>
      </c>
      <c r="B114" s="144" t="s">
        <v>871</v>
      </c>
      <c r="C114" s="139">
        <v>6</v>
      </c>
      <c r="D114" s="139">
        <v>5</v>
      </c>
      <c r="E114" s="139">
        <f t="shared" si="1"/>
        <v>11</v>
      </c>
      <c r="F114" s="105" t="s">
        <v>455</v>
      </c>
      <c r="G114" s="105" t="s">
        <v>498</v>
      </c>
    </row>
    <row r="115" spans="1:7" x14ac:dyDescent="0.35">
      <c r="A115" s="139" t="s">
        <v>510</v>
      </c>
      <c r="B115" s="144" t="s">
        <v>905</v>
      </c>
      <c r="C115" s="139">
        <v>1</v>
      </c>
      <c r="E115" s="139">
        <f t="shared" si="1"/>
        <v>1</v>
      </c>
      <c r="F115" s="105" t="s">
        <v>455</v>
      </c>
      <c r="G115" s="105" t="s">
        <v>498</v>
      </c>
    </row>
    <row r="116" spans="1:7" x14ac:dyDescent="0.35">
      <c r="A116" s="139" t="s">
        <v>725</v>
      </c>
      <c r="B116" s="144" t="s">
        <v>726</v>
      </c>
      <c r="C116" s="139">
        <v>4</v>
      </c>
      <c r="D116" s="139">
        <v>9</v>
      </c>
      <c r="E116" s="139">
        <f t="shared" si="1"/>
        <v>13</v>
      </c>
      <c r="F116" s="105" t="s">
        <v>455</v>
      </c>
      <c r="G116" s="105" t="s">
        <v>498</v>
      </c>
    </row>
    <row r="117" spans="1:7" x14ac:dyDescent="0.35">
      <c r="A117" s="139" t="s">
        <v>520</v>
      </c>
      <c r="B117" s="144" t="s">
        <v>971</v>
      </c>
      <c r="C117" s="139">
        <v>7</v>
      </c>
      <c r="D117" s="139">
        <v>7</v>
      </c>
      <c r="E117" s="139">
        <f t="shared" si="1"/>
        <v>14</v>
      </c>
      <c r="F117" s="105" t="s">
        <v>455</v>
      </c>
      <c r="G117" s="105" t="s">
        <v>498</v>
      </c>
    </row>
    <row r="118" spans="1:7" x14ac:dyDescent="0.35">
      <c r="A118" s="139" t="s">
        <v>524</v>
      </c>
      <c r="B118" s="144" t="s">
        <v>1061</v>
      </c>
      <c r="C118" s="139">
        <v>2</v>
      </c>
      <c r="D118" s="139">
        <v>4</v>
      </c>
      <c r="E118" s="139">
        <f t="shared" si="1"/>
        <v>6</v>
      </c>
      <c r="F118" s="105" t="s">
        <v>455</v>
      </c>
      <c r="G118" s="105" t="s">
        <v>498</v>
      </c>
    </row>
    <row r="119" spans="1:7" x14ac:dyDescent="0.35">
      <c r="A119" s="139" t="s">
        <v>526</v>
      </c>
      <c r="B119" s="144" t="s">
        <v>1071</v>
      </c>
      <c r="C119" s="139">
        <v>2</v>
      </c>
      <c r="E119" s="139">
        <f t="shared" si="1"/>
        <v>2</v>
      </c>
      <c r="F119" s="105" t="s">
        <v>455</v>
      </c>
      <c r="G119" s="105" t="s">
        <v>498</v>
      </c>
    </row>
    <row r="120" spans="1:7" x14ac:dyDescent="0.35">
      <c r="A120" s="139" t="s">
        <v>723</v>
      </c>
      <c r="B120" s="144" t="s">
        <v>724</v>
      </c>
      <c r="C120" s="139">
        <v>19</v>
      </c>
      <c r="D120" s="139">
        <v>8</v>
      </c>
      <c r="E120" s="139">
        <f t="shared" si="1"/>
        <v>27</v>
      </c>
      <c r="F120" s="105" t="s">
        <v>455</v>
      </c>
      <c r="G120" s="105" t="s">
        <v>498</v>
      </c>
    </row>
    <row r="121" spans="1:7" x14ac:dyDescent="0.35">
      <c r="A121" s="139" t="s">
        <v>739</v>
      </c>
      <c r="B121" s="144" t="s">
        <v>724</v>
      </c>
      <c r="D121" s="139">
        <v>1</v>
      </c>
      <c r="E121" s="139">
        <f t="shared" si="1"/>
        <v>1</v>
      </c>
      <c r="F121" s="105" t="s">
        <v>455</v>
      </c>
      <c r="G121" s="105" t="s">
        <v>498</v>
      </c>
    </row>
    <row r="122" spans="1:7" x14ac:dyDescent="0.35">
      <c r="A122" s="139" t="s">
        <v>505</v>
      </c>
      <c r="B122" s="144" t="s">
        <v>974</v>
      </c>
      <c r="C122" s="139">
        <v>1</v>
      </c>
      <c r="E122" s="139">
        <f t="shared" si="1"/>
        <v>1</v>
      </c>
      <c r="F122" s="105" t="s">
        <v>455</v>
      </c>
      <c r="G122" s="105" t="s">
        <v>498</v>
      </c>
    </row>
    <row r="123" spans="1:7" x14ac:dyDescent="0.35">
      <c r="A123" s="139" t="s">
        <v>503</v>
      </c>
      <c r="B123" s="144" t="s">
        <v>972</v>
      </c>
      <c r="C123" s="139">
        <v>1</v>
      </c>
      <c r="E123" s="139">
        <f t="shared" si="1"/>
        <v>1</v>
      </c>
      <c r="F123" s="105" t="s">
        <v>455</v>
      </c>
      <c r="G123" s="105" t="s">
        <v>498</v>
      </c>
    </row>
    <row r="124" spans="1:7" x14ac:dyDescent="0.35">
      <c r="A124" s="139" t="s">
        <v>507</v>
      </c>
      <c r="B124" s="144" t="s">
        <v>973</v>
      </c>
      <c r="C124" s="139">
        <v>3</v>
      </c>
      <c r="E124" s="139">
        <f t="shared" si="1"/>
        <v>3</v>
      </c>
      <c r="F124" s="105" t="s">
        <v>455</v>
      </c>
      <c r="G124" s="105" t="s">
        <v>498</v>
      </c>
    </row>
    <row r="125" spans="1:7" x14ac:dyDescent="0.35">
      <c r="A125" s="139" t="s">
        <v>795</v>
      </c>
      <c r="B125" s="144" t="s">
        <v>735</v>
      </c>
      <c r="D125" s="139">
        <v>1</v>
      </c>
      <c r="E125" s="139">
        <f t="shared" si="1"/>
        <v>1</v>
      </c>
      <c r="F125" s="105" t="s">
        <v>455</v>
      </c>
      <c r="G125" s="105" t="s">
        <v>498</v>
      </c>
    </row>
    <row r="126" spans="1:7" x14ac:dyDescent="0.35">
      <c r="A126" s="139" t="s">
        <v>741</v>
      </c>
      <c r="B126" s="144" t="s">
        <v>742</v>
      </c>
      <c r="D126" s="139">
        <v>1</v>
      </c>
      <c r="E126" s="139">
        <f t="shared" si="1"/>
        <v>1</v>
      </c>
      <c r="F126" s="105" t="s">
        <v>455</v>
      </c>
      <c r="G126" s="105" t="s">
        <v>535</v>
      </c>
    </row>
    <row r="127" spans="1:7" x14ac:dyDescent="0.35">
      <c r="A127" s="139" t="s">
        <v>751</v>
      </c>
      <c r="B127" s="144" t="s">
        <v>838</v>
      </c>
      <c r="C127" s="139">
        <v>2</v>
      </c>
      <c r="E127" s="139">
        <f t="shared" si="1"/>
        <v>2</v>
      </c>
      <c r="F127" s="105" t="s">
        <v>536</v>
      </c>
      <c r="G127" s="105" t="s">
        <v>537</v>
      </c>
    </row>
    <row r="128" spans="1:7" x14ac:dyDescent="0.35">
      <c r="A128" s="139" t="s">
        <v>754</v>
      </c>
      <c r="B128" s="144" t="s">
        <v>837</v>
      </c>
      <c r="C128" s="139">
        <v>1</v>
      </c>
      <c r="D128" s="139">
        <v>1</v>
      </c>
      <c r="E128" s="139">
        <f t="shared" si="1"/>
        <v>2</v>
      </c>
      <c r="F128" s="105" t="s">
        <v>536</v>
      </c>
      <c r="G128" s="105" t="s">
        <v>537</v>
      </c>
    </row>
    <row r="129" spans="1:7" x14ac:dyDescent="0.35">
      <c r="A129" s="139" t="s">
        <v>748</v>
      </c>
      <c r="B129" s="144" t="s">
        <v>749</v>
      </c>
      <c r="C129" s="139">
        <v>8</v>
      </c>
      <c r="D129" s="139">
        <v>5</v>
      </c>
      <c r="E129" s="139">
        <f t="shared" si="1"/>
        <v>13</v>
      </c>
      <c r="F129" s="105" t="s">
        <v>536</v>
      </c>
      <c r="G129" s="105" t="s">
        <v>537</v>
      </c>
    </row>
    <row r="130" spans="1:7" x14ac:dyDescent="0.35">
      <c r="A130" s="139" t="s">
        <v>541</v>
      </c>
      <c r="B130" s="144" t="s">
        <v>743</v>
      </c>
      <c r="C130" s="139">
        <v>87</v>
      </c>
      <c r="D130" s="139">
        <v>73</v>
      </c>
      <c r="E130" s="139">
        <f t="shared" si="1"/>
        <v>160</v>
      </c>
      <c r="F130" s="105" t="s">
        <v>536</v>
      </c>
      <c r="G130" s="105" t="s">
        <v>537</v>
      </c>
    </row>
    <row r="131" spans="1:7" x14ac:dyDescent="0.35">
      <c r="A131" s="139" t="s">
        <v>539</v>
      </c>
      <c r="B131" s="144" t="s">
        <v>747</v>
      </c>
      <c r="C131" s="139">
        <v>19</v>
      </c>
      <c r="D131" s="139">
        <v>43</v>
      </c>
      <c r="E131" s="139">
        <f t="shared" si="1"/>
        <v>62</v>
      </c>
      <c r="F131" s="105" t="s">
        <v>536</v>
      </c>
      <c r="G131" s="105" t="s">
        <v>537</v>
      </c>
    </row>
    <row r="132" spans="1:7" x14ac:dyDescent="0.35">
      <c r="A132" s="139" t="s">
        <v>540</v>
      </c>
      <c r="B132" s="144" t="s">
        <v>750</v>
      </c>
      <c r="C132" s="139">
        <v>9</v>
      </c>
      <c r="D132" s="139">
        <v>11</v>
      </c>
      <c r="E132" s="139">
        <f t="shared" ref="E132:E160" si="2">SUM(C132:D132)</f>
        <v>20</v>
      </c>
      <c r="F132" s="105" t="s">
        <v>536</v>
      </c>
      <c r="G132" s="105" t="s">
        <v>537</v>
      </c>
    </row>
    <row r="133" spans="1:7" x14ac:dyDescent="0.35">
      <c r="A133" s="139" t="s">
        <v>745</v>
      </c>
      <c r="B133" s="144" t="s">
        <v>746</v>
      </c>
      <c r="C133" s="139">
        <v>50</v>
      </c>
      <c r="D133" s="139">
        <v>58</v>
      </c>
      <c r="E133" s="139">
        <f t="shared" si="2"/>
        <v>108</v>
      </c>
      <c r="F133" s="105" t="s">
        <v>536</v>
      </c>
      <c r="G133" s="105" t="s">
        <v>537</v>
      </c>
    </row>
    <row r="134" spans="1:7" x14ac:dyDescent="0.35">
      <c r="A134" s="139" t="s">
        <v>833</v>
      </c>
      <c r="B134" s="144" t="s">
        <v>834</v>
      </c>
      <c r="D134" s="139">
        <v>1</v>
      </c>
      <c r="E134" s="139">
        <f t="shared" si="2"/>
        <v>1</v>
      </c>
      <c r="F134" s="105" t="s">
        <v>536</v>
      </c>
      <c r="G134" s="105" t="s">
        <v>537</v>
      </c>
    </row>
    <row r="135" spans="1:7" x14ac:dyDescent="0.35">
      <c r="A135" s="139" t="s">
        <v>821</v>
      </c>
      <c r="B135" s="144" t="s">
        <v>822</v>
      </c>
      <c r="D135" s="139">
        <v>1</v>
      </c>
      <c r="E135" s="139">
        <f t="shared" si="2"/>
        <v>1</v>
      </c>
      <c r="F135" s="105" t="s">
        <v>536</v>
      </c>
      <c r="G135" s="105" t="s">
        <v>1297</v>
      </c>
    </row>
    <row r="136" spans="1:7" x14ac:dyDescent="0.35">
      <c r="A136" s="139" t="s">
        <v>901</v>
      </c>
      <c r="B136" s="144" t="s">
        <v>902</v>
      </c>
      <c r="C136" s="139">
        <v>1</v>
      </c>
      <c r="E136" s="139">
        <f t="shared" si="2"/>
        <v>1</v>
      </c>
      <c r="F136" s="105" t="s">
        <v>536</v>
      </c>
      <c r="G136" s="105" t="s">
        <v>1297</v>
      </c>
    </row>
    <row r="137" spans="1:7" x14ac:dyDescent="0.35">
      <c r="A137" s="139" t="s">
        <v>542</v>
      </c>
      <c r="B137" s="144" t="s">
        <v>744</v>
      </c>
      <c r="C137" s="139">
        <v>19</v>
      </c>
      <c r="D137" s="139">
        <v>17</v>
      </c>
      <c r="E137" s="139">
        <f t="shared" si="2"/>
        <v>36</v>
      </c>
      <c r="F137" s="105" t="s">
        <v>536</v>
      </c>
      <c r="G137" s="105" t="s">
        <v>1297</v>
      </c>
    </row>
    <row r="138" spans="1:7" x14ac:dyDescent="0.35">
      <c r="A138" s="139" t="s">
        <v>755</v>
      </c>
      <c r="B138" s="144" t="s">
        <v>756</v>
      </c>
      <c r="C138" s="139">
        <v>83</v>
      </c>
      <c r="D138" s="139">
        <v>101</v>
      </c>
      <c r="E138" s="139">
        <f t="shared" si="2"/>
        <v>184</v>
      </c>
      <c r="F138" s="105" t="s">
        <v>536</v>
      </c>
      <c r="G138" s="105" t="s">
        <v>544</v>
      </c>
    </row>
    <row r="139" spans="1:7" x14ac:dyDescent="0.35">
      <c r="A139" s="139" t="s">
        <v>775</v>
      </c>
      <c r="B139" s="144" t="s">
        <v>776</v>
      </c>
      <c r="C139" s="139">
        <v>1</v>
      </c>
      <c r="D139" s="139">
        <v>9</v>
      </c>
      <c r="E139" s="139">
        <f t="shared" si="2"/>
        <v>10</v>
      </c>
      <c r="F139" s="105" t="s">
        <v>536</v>
      </c>
      <c r="G139" s="105" t="s">
        <v>544</v>
      </c>
    </row>
    <row r="140" spans="1:7" x14ac:dyDescent="0.35">
      <c r="A140" s="139" t="s">
        <v>757</v>
      </c>
      <c r="B140" s="144" t="s">
        <v>758</v>
      </c>
      <c r="C140" s="139">
        <v>56</v>
      </c>
      <c r="D140" s="139">
        <v>40</v>
      </c>
      <c r="E140" s="139">
        <f t="shared" si="2"/>
        <v>96</v>
      </c>
      <c r="F140" s="105" t="s">
        <v>536</v>
      </c>
      <c r="G140" s="105" t="s">
        <v>544</v>
      </c>
    </row>
    <row r="141" spans="1:7" x14ac:dyDescent="0.35">
      <c r="A141" s="139" t="s">
        <v>1082</v>
      </c>
      <c r="B141" s="144" t="s">
        <v>1083</v>
      </c>
      <c r="C141" s="139">
        <v>1</v>
      </c>
      <c r="E141" s="139">
        <f t="shared" si="2"/>
        <v>1</v>
      </c>
      <c r="F141" s="105" t="s">
        <v>536</v>
      </c>
      <c r="G141" s="105" t="s">
        <v>544</v>
      </c>
    </row>
    <row r="142" spans="1:7" x14ac:dyDescent="0.35">
      <c r="A142" s="139" t="s">
        <v>1037</v>
      </c>
      <c r="B142" s="144" t="s">
        <v>1038</v>
      </c>
      <c r="D142" s="139">
        <v>1</v>
      </c>
      <c r="E142" s="139">
        <f t="shared" si="2"/>
        <v>1</v>
      </c>
      <c r="F142" s="105" t="s">
        <v>536</v>
      </c>
      <c r="G142" s="105" t="s">
        <v>544</v>
      </c>
    </row>
    <row r="143" spans="1:7" x14ac:dyDescent="0.35">
      <c r="A143" s="139" t="s">
        <v>769</v>
      </c>
      <c r="B143" s="144" t="s">
        <v>1080</v>
      </c>
      <c r="C143" s="139">
        <v>6</v>
      </c>
      <c r="D143" s="139">
        <v>2</v>
      </c>
      <c r="E143" s="139">
        <f t="shared" si="2"/>
        <v>8</v>
      </c>
      <c r="F143" s="105" t="s">
        <v>536</v>
      </c>
      <c r="G143" s="105" t="s">
        <v>544</v>
      </c>
    </row>
    <row r="144" spans="1:7" x14ac:dyDescent="0.35">
      <c r="A144" s="139" t="s">
        <v>561</v>
      </c>
      <c r="B144" s="144" t="s">
        <v>1079</v>
      </c>
      <c r="C144" s="139">
        <v>1</v>
      </c>
      <c r="D144" s="139">
        <v>1</v>
      </c>
      <c r="E144" s="139">
        <f t="shared" si="2"/>
        <v>2</v>
      </c>
      <c r="F144" s="105" t="s">
        <v>536</v>
      </c>
      <c r="G144" s="105" t="s">
        <v>544</v>
      </c>
    </row>
    <row r="145" spans="1:7" x14ac:dyDescent="0.35">
      <c r="A145" s="139" t="s">
        <v>547</v>
      </c>
      <c r="B145" s="144" t="s">
        <v>898</v>
      </c>
      <c r="C145" s="139">
        <v>47</v>
      </c>
      <c r="D145" s="139">
        <v>31</v>
      </c>
      <c r="E145" s="139">
        <f t="shared" si="2"/>
        <v>78</v>
      </c>
      <c r="F145" s="105" t="s">
        <v>536</v>
      </c>
      <c r="G145" s="105" t="s">
        <v>544</v>
      </c>
    </row>
    <row r="146" spans="1:7" x14ac:dyDescent="0.35">
      <c r="A146" s="139" t="s">
        <v>759</v>
      </c>
      <c r="B146" s="144" t="s">
        <v>760</v>
      </c>
      <c r="C146" s="139">
        <v>19</v>
      </c>
      <c r="D146" s="139">
        <v>16</v>
      </c>
      <c r="E146" s="139">
        <f t="shared" si="2"/>
        <v>35</v>
      </c>
      <c r="F146" s="105" t="s">
        <v>536</v>
      </c>
      <c r="G146" s="105" t="s">
        <v>544</v>
      </c>
    </row>
    <row r="147" spans="1:7" x14ac:dyDescent="0.35">
      <c r="A147" s="139" t="s">
        <v>779</v>
      </c>
      <c r="B147" s="144" t="s">
        <v>780</v>
      </c>
      <c r="C147" s="139">
        <v>2</v>
      </c>
      <c r="D147" s="139">
        <v>2</v>
      </c>
      <c r="E147" s="139">
        <f t="shared" si="2"/>
        <v>4</v>
      </c>
      <c r="F147" s="105" t="s">
        <v>536</v>
      </c>
      <c r="G147" s="105" t="s">
        <v>544</v>
      </c>
    </row>
    <row r="148" spans="1:7" x14ac:dyDescent="0.35">
      <c r="A148" s="139" t="s">
        <v>761</v>
      </c>
      <c r="B148" s="144" t="s">
        <v>762</v>
      </c>
      <c r="C148" s="139">
        <v>21</v>
      </c>
      <c r="D148" s="139">
        <v>25</v>
      </c>
      <c r="E148" s="139">
        <f t="shared" si="2"/>
        <v>46</v>
      </c>
      <c r="F148" s="105" t="s">
        <v>536</v>
      </c>
      <c r="G148" s="105" t="s">
        <v>544</v>
      </c>
    </row>
    <row r="149" spans="1:7" x14ac:dyDescent="0.35">
      <c r="A149" s="139" t="s">
        <v>781</v>
      </c>
      <c r="B149" s="144" t="s">
        <v>782</v>
      </c>
      <c r="D149" s="139">
        <v>2</v>
      </c>
      <c r="E149" s="139">
        <f t="shared" si="2"/>
        <v>2</v>
      </c>
      <c r="F149" s="105" t="s">
        <v>536</v>
      </c>
      <c r="G149" s="105" t="s">
        <v>544</v>
      </c>
    </row>
    <row r="150" spans="1:7" x14ac:dyDescent="0.35">
      <c r="A150" s="139" t="s">
        <v>770</v>
      </c>
      <c r="B150" s="144" t="s">
        <v>771</v>
      </c>
      <c r="C150" s="139">
        <v>5</v>
      </c>
      <c r="D150" s="139">
        <v>12</v>
      </c>
      <c r="E150" s="139">
        <f t="shared" si="2"/>
        <v>17</v>
      </c>
      <c r="F150" s="105" t="s">
        <v>536</v>
      </c>
      <c r="G150" s="105" t="s">
        <v>544</v>
      </c>
    </row>
    <row r="151" spans="1:7" x14ac:dyDescent="0.35">
      <c r="A151" s="139" t="s">
        <v>763</v>
      </c>
      <c r="B151" s="144" t="s">
        <v>764</v>
      </c>
      <c r="C151" s="139">
        <v>17</v>
      </c>
      <c r="D151" s="139">
        <v>20</v>
      </c>
      <c r="E151" s="139">
        <f t="shared" si="2"/>
        <v>37</v>
      </c>
      <c r="F151" s="105" t="s">
        <v>536</v>
      </c>
      <c r="G151" s="105" t="s">
        <v>544</v>
      </c>
    </row>
    <row r="152" spans="1:7" x14ac:dyDescent="0.35">
      <c r="A152" s="139" t="s">
        <v>767</v>
      </c>
      <c r="B152" s="144" t="s">
        <v>768</v>
      </c>
      <c r="C152" s="139">
        <v>8</v>
      </c>
      <c r="D152" s="139">
        <v>14</v>
      </c>
      <c r="E152" s="139">
        <f t="shared" si="2"/>
        <v>22</v>
      </c>
      <c r="F152" s="105" t="s">
        <v>536</v>
      </c>
      <c r="G152" s="105" t="s">
        <v>544</v>
      </c>
    </row>
    <row r="153" spans="1:7" x14ac:dyDescent="0.35">
      <c r="A153" s="139" t="s">
        <v>773</v>
      </c>
      <c r="B153" s="144" t="s">
        <v>774</v>
      </c>
      <c r="C153" s="139">
        <v>6</v>
      </c>
      <c r="D153" s="139">
        <v>19</v>
      </c>
      <c r="E153" s="139">
        <f t="shared" si="2"/>
        <v>25</v>
      </c>
      <c r="F153" s="105" t="s">
        <v>536</v>
      </c>
      <c r="G153" s="105" t="s">
        <v>544</v>
      </c>
    </row>
    <row r="154" spans="1:7" x14ac:dyDescent="0.35">
      <c r="A154" s="139" t="s">
        <v>765</v>
      </c>
      <c r="B154" s="144" t="s">
        <v>766</v>
      </c>
      <c r="C154" s="139">
        <v>9</v>
      </c>
      <c r="D154" s="139">
        <v>11</v>
      </c>
      <c r="E154" s="139">
        <f t="shared" si="2"/>
        <v>20</v>
      </c>
      <c r="F154" s="105" t="s">
        <v>536</v>
      </c>
      <c r="G154" s="105" t="s">
        <v>544</v>
      </c>
    </row>
    <row r="155" spans="1:7" x14ac:dyDescent="0.35">
      <c r="A155" s="139" t="s">
        <v>549</v>
      </c>
      <c r="B155" s="144" t="s">
        <v>772</v>
      </c>
      <c r="C155" s="139">
        <v>6</v>
      </c>
      <c r="D155" s="139">
        <v>16</v>
      </c>
      <c r="E155" s="139">
        <f t="shared" si="2"/>
        <v>22</v>
      </c>
      <c r="F155" s="105" t="s">
        <v>536</v>
      </c>
      <c r="G155" s="105" t="s">
        <v>544</v>
      </c>
    </row>
    <row r="156" spans="1:7" x14ac:dyDescent="0.35">
      <c r="A156" s="139" t="s">
        <v>543</v>
      </c>
      <c r="B156" s="144" t="s">
        <v>753</v>
      </c>
      <c r="C156" s="139">
        <v>4</v>
      </c>
      <c r="D156" s="139">
        <v>5</v>
      </c>
      <c r="E156" s="139">
        <f t="shared" si="2"/>
        <v>9</v>
      </c>
      <c r="F156" s="105" t="s">
        <v>536</v>
      </c>
      <c r="G156" s="105" t="s">
        <v>544</v>
      </c>
    </row>
    <row r="157" spans="1:7" x14ac:dyDescent="0.35">
      <c r="A157" s="139" t="s">
        <v>783</v>
      </c>
      <c r="B157" s="144" t="s">
        <v>784</v>
      </c>
      <c r="D157" s="139">
        <v>3</v>
      </c>
      <c r="E157" s="139">
        <f t="shared" si="2"/>
        <v>3</v>
      </c>
      <c r="F157" s="105" t="s">
        <v>536</v>
      </c>
      <c r="G157" s="105" t="s">
        <v>544</v>
      </c>
    </row>
    <row r="158" spans="1:7" x14ac:dyDescent="0.35">
      <c r="A158" s="139" t="s">
        <v>785</v>
      </c>
      <c r="B158" s="144" t="s">
        <v>1167</v>
      </c>
      <c r="C158" s="139">
        <v>1</v>
      </c>
      <c r="D158" s="139">
        <v>14</v>
      </c>
      <c r="E158" s="139">
        <f t="shared" si="2"/>
        <v>15</v>
      </c>
      <c r="F158" s="105" t="s">
        <v>569</v>
      </c>
      <c r="G158" s="105" t="s">
        <v>570</v>
      </c>
    </row>
    <row r="159" spans="1:7" x14ac:dyDescent="0.35">
      <c r="A159" s="139" t="s">
        <v>573</v>
      </c>
      <c r="B159" s="144" t="s">
        <v>891</v>
      </c>
      <c r="D159" s="139">
        <v>45</v>
      </c>
      <c r="E159" s="139">
        <f t="shared" si="2"/>
        <v>45</v>
      </c>
      <c r="F159" s="105" t="s">
        <v>313</v>
      </c>
      <c r="G159" s="105" t="s">
        <v>313</v>
      </c>
    </row>
    <row r="160" spans="1:7" x14ac:dyDescent="0.35">
      <c r="A160" s="139" t="s">
        <v>575</v>
      </c>
      <c r="B160" s="144" t="s">
        <v>892</v>
      </c>
      <c r="D160" s="139">
        <v>6</v>
      </c>
      <c r="E160" s="139">
        <f t="shared" si="2"/>
        <v>6</v>
      </c>
      <c r="F160" s="105" t="s">
        <v>313</v>
      </c>
      <c r="G160" s="105" t="s">
        <v>313</v>
      </c>
    </row>
    <row r="161" spans="1:7" ht="15.5" x14ac:dyDescent="0.35">
      <c r="A161" s="254"/>
      <c r="B161" s="471"/>
      <c r="C161" s="254"/>
      <c r="D161" s="254"/>
      <c r="E161" s="254"/>
      <c r="F161" s="145"/>
      <c r="G161" s="256"/>
    </row>
    <row r="162" spans="1:7" ht="15.5" x14ac:dyDescent="0.35">
      <c r="A162" s="254"/>
      <c r="B162" s="471"/>
      <c r="C162" s="254"/>
      <c r="D162" s="254"/>
      <c r="E162" s="254"/>
      <c r="F162" s="145"/>
      <c r="G162" s="256"/>
    </row>
    <row r="165" spans="1:7" x14ac:dyDescent="0.35">
      <c r="A165" s="580" t="s">
        <v>1247</v>
      </c>
    </row>
  </sheetData>
  <sheetProtection sort="0"/>
  <mergeCells count="2">
    <mergeCell ref="A1:G1"/>
    <mergeCell ref="A3:G3"/>
  </mergeCells>
  <printOptions horizontalCentered="1"/>
  <pageMargins left="0.25" right="0.25" top="0.75" bottom="0.75" header="0.3" footer="0.3"/>
  <pageSetup scale="95" orientation="landscape" r:id="rId1"/>
  <colBreaks count="1" manualBreakCount="1">
    <brk id="7" max="16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7:I22"/>
  <sheetViews>
    <sheetView view="pageLayout" topLeftCell="A5" zoomScale="75" zoomScaleNormal="100" zoomScaleSheetLayoutView="100" zoomScalePageLayoutView="75" workbookViewId="0">
      <selection activeCell="C16" sqref="C16:H16"/>
    </sheetView>
  </sheetViews>
  <sheetFormatPr defaultRowHeight="14.5" x14ac:dyDescent="0.35"/>
  <cols>
    <col min="1" max="1" width="9.1796875" style="7"/>
    <col min="2" max="2" width="10.453125" style="7" customWidth="1"/>
    <col min="3" max="9" width="9.1796875" style="7"/>
  </cols>
  <sheetData>
    <row r="7" spans="1:8" ht="25.5" customHeight="1" x14ac:dyDescent="0.35">
      <c r="A7" s="602" t="s">
        <v>212</v>
      </c>
      <c r="B7" s="602"/>
      <c r="C7" s="602"/>
      <c r="D7" s="602"/>
      <c r="E7" s="602"/>
      <c r="F7" s="602"/>
      <c r="G7" s="602"/>
      <c r="H7" s="602"/>
    </row>
    <row r="10" spans="1:8" ht="33.75" customHeight="1" x14ac:dyDescent="0.35">
      <c r="A10" s="603" t="s">
        <v>216</v>
      </c>
      <c r="B10" s="603"/>
      <c r="C10" s="603"/>
      <c r="D10" s="603"/>
      <c r="E10" s="603"/>
      <c r="F10" s="603"/>
      <c r="G10" s="603"/>
      <c r="H10" s="603"/>
    </row>
    <row r="11" spans="1:8" x14ac:dyDescent="0.35">
      <c r="B11" s="9"/>
      <c r="C11" s="9"/>
      <c r="D11" s="9"/>
      <c r="E11" s="9"/>
      <c r="F11" s="9"/>
      <c r="G11" s="9"/>
    </row>
    <row r="12" spans="1:8" ht="21" x14ac:dyDescent="0.5">
      <c r="B12" s="605"/>
      <c r="C12" s="605"/>
      <c r="D12" s="605"/>
      <c r="E12" s="605"/>
      <c r="F12" s="605"/>
      <c r="G12" s="605"/>
    </row>
    <row r="16" spans="1:8" ht="86.5" customHeight="1" x14ac:dyDescent="0.35">
      <c r="A16" s="664" t="s">
        <v>1262</v>
      </c>
      <c r="B16" s="664"/>
      <c r="C16" s="606" t="s">
        <v>1442</v>
      </c>
      <c r="D16" s="606"/>
      <c r="E16" s="606"/>
      <c r="F16" s="606"/>
      <c r="G16" s="606"/>
      <c r="H16" s="606"/>
    </row>
    <row r="17" spans="1:9" x14ac:dyDescent="0.35">
      <c r="B17" s="11"/>
      <c r="C17" s="13"/>
      <c r="D17" s="13"/>
      <c r="E17" s="13"/>
      <c r="F17" s="13"/>
      <c r="G17" s="13"/>
      <c r="H17" s="12"/>
      <c r="I17" s="12"/>
    </row>
    <row r="18" spans="1:9" x14ac:dyDescent="0.35">
      <c r="B18" s="10"/>
    </row>
    <row r="20" spans="1:9" x14ac:dyDescent="0.35">
      <c r="A20" s="601"/>
      <c r="B20" s="601"/>
      <c r="C20" s="601"/>
      <c r="D20" s="601"/>
      <c r="E20" s="601"/>
      <c r="F20" s="601"/>
      <c r="G20" s="601"/>
      <c r="H20" s="601"/>
    </row>
    <row r="22" spans="1:9" x14ac:dyDescent="0.35">
      <c r="A22" s="601"/>
      <c r="B22" s="601"/>
      <c r="C22" s="601"/>
      <c r="D22" s="601"/>
      <c r="E22" s="601"/>
      <c r="F22" s="601"/>
      <c r="G22" s="601"/>
      <c r="H22" s="601"/>
    </row>
  </sheetData>
  <mergeCells count="7">
    <mergeCell ref="B12:G12"/>
    <mergeCell ref="A20:H20"/>
    <mergeCell ref="A22:H22"/>
    <mergeCell ref="A10:H10"/>
    <mergeCell ref="A7:H7"/>
    <mergeCell ref="C16:H16"/>
    <mergeCell ref="A16:B16"/>
  </mergeCells>
  <printOptions horizontalCentered="1"/>
  <pageMargins left="0.7" right="0.7" top="0.75" bottom="0.75" header="0.3" footer="0.3"/>
  <pageSetup orientation="portrait" r:id="rId1"/>
  <headerFooter>
    <oddFooter>&amp;L&amp;"Roboto,Bold"&amp;9Resource Planning Toolkit Updated May, 2020&amp;C&amp;"Roboto,Regular"&amp;9Page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78"/>
  <sheetViews>
    <sheetView showGridLines="0" zoomScale="75" zoomScaleNormal="75" workbookViewId="0">
      <selection activeCell="G179" sqref="G179"/>
    </sheetView>
  </sheetViews>
  <sheetFormatPr defaultColWidth="21.453125" defaultRowHeight="33" customHeight="1" x14ac:dyDescent="0.35"/>
  <cols>
    <col min="1" max="1" width="21.453125" style="14"/>
    <col min="2" max="2" width="27" style="14" customWidth="1"/>
    <col min="3" max="3" width="11.6328125" style="24" bestFit="1" customWidth="1"/>
    <col min="4" max="4" width="47.81640625" style="14" customWidth="1"/>
    <col min="5" max="5" width="21.453125" style="172" customWidth="1"/>
    <col min="6" max="6" width="15.1796875" style="172" customWidth="1"/>
    <col min="7" max="7" width="17.81640625" style="173" customWidth="1"/>
    <col min="8" max="8" width="20.453125" style="172" bestFit="1" customWidth="1"/>
    <col min="9" max="9" width="15.7265625" style="173" customWidth="1"/>
    <col min="10" max="10" width="15.26953125" style="172" customWidth="1"/>
    <col min="11" max="16384" width="21.453125" style="2"/>
  </cols>
  <sheetData>
    <row r="1" spans="1:10" s="25" customFormat="1" ht="37.5" customHeight="1" x14ac:dyDescent="0.45">
      <c r="A1" s="665" t="s">
        <v>1356</v>
      </c>
      <c r="B1" s="665"/>
      <c r="C1" s="665"/>
      <c r="D1" s="665"/>
      <c r="E1" s="665"/>
      <c r="F1" s="665"/>
      <c r="G1" s="665"/>
      <c r="H1" s="665"/>
      <c r="I1" s="665"/>
      <c r="J1" s="665"/>
    </row>
    <row r="2" spans="1:10" ht="20.25" customHeight="1" x14ac:dyDescent="0.35">
      <c r="A2" s="393"/>
      <c r="B2" s="393"/>
      <c r="C2" s="394"/>
      <c r="D2" s="393"/>
      <c r="E2" s="392" t="s">
        <v>378</v>
      </c>
      <c r="F2" s="167" t="s">
        <v>379</v>
      </c>
      <c r="G2" s="168" t="s">
        <v>1443</v>
      </c>
      <c r="H2" s="167" t="s">
        <v>380</v>
      </c>
      <c r="I2" s="168" t="s">
        <v>1444</v>
      </c>
      <c r="J2" s="167"/>
    </row>
    <row r="3" spans="1:10" s="5" customFormat="1" ht="44.25" customHeight="1" x14ac:dyDescent="0.35">
      <c r="A3" s="666"/>
      <c r="B3" s="667"/>
      <c r="C3" s="667"/>
      <c r="D3" s="668"/>
      <c r="E3" s="174" t="s">
        <v>1266</v>
      </c>
      <c r="F3" s="175" t="s">
        <v>1267</v>
      </c>
      <c r="G3" s="176" t="s">
        <v>1445</v>
      </c>
      <c r="H3" s="175" t="s">
        <v>1440</v>
      </c>
      <c r="I3" s="177" t="s">
        <v>1446</v>
      </c>
      <c r="J3" s="178" t="s">
        <v>1447</v>
      </c>
    </row>
    <row r="4" spans="1:10" s="26" customFormat="1" ht="33" customHeight="1" x14ac:dyDescent="0.35">
      <c r="A4" s="355" t="s">
        <v>221</v>
      </c>
      <c r="B4" s="355" t="s">
        <v>222</v>
      </c>
      <c r="C4" s="377" t="s">
        <v>1299</v>
      </c>
      <c r="D4" s="224" t="s">
        <v>223</v>
      </c>
      <c r="E4" s="379">
        <f>SUM(E5:E170)</f>
        <v>4796</v>
      </c>
      <c r="F4" s="378">
        <f>SUM(F5:F170)</f>
        <v>291</v>
      </c>
      <c r="G4" s="380">
        <f>F4/E4</f>
        <v>6.067556296914095E-2</v>
      </c>
      <c r="H4" s="379">
        <f>SUM(H5:H170)</f>
        <v>1374</v>
      </c>
      <c r="I4" s="382">
        <f>H4/E4</f>
        <v>0.28648874061718099</v>
      </c>
      <c r="J4" s="381">
        <f t="shared" ref="J4" si="0">G4+I4</f>
        <v>0.34716430358632194</v>
      </c>
    </row>
    <row r="5" spans="1:10" ht="14.5" x14ac:dyDescent="0.35">
      <c r="A5" s="169" t="s">
        <v>381</v>
      </c>
      <c r="B5" s="169" t="s">
        <v>382</v>
      </c>
      <c r="C5" s="376" t="s">
        <v>596</v>
      </c>
      <c r="D5" s="383" t="s">
        <v>1364</v>
      </c>
      <c r="E5" s="384">
        <v>1</v>
      </c>
      <c r="F5" s="384"/>
      <c r="G5" s="389"/>
      <c r="H5" s="384"/>
      <c r="I5" s="385"/>
      <c r="J5" s="390"/>
    </row>
    <row r="6" spans="1:10" ht="14.5" x14ac:dyDescent="0.35">
      <c r="A6" s="169" t="s">
        <v>381</v>
      </c>
      <c r="B6" s="169" t="s">
        <v>382</v>
      </c>
      <c r="C6" s="376" t="s">
        <v>387</v>
      </c>
      <c r="D6" s="383" t="s">
        <v>388</v>
      </c>
      <c r="E6" s="384">
        <v>1</v>
      </c>
      <c r="F6" s="384"/>
      <c r="G6" s="389"/>
      <c r="H6" s="384"/>
      <c r="I6" s="385"/>
      <c r="J6" s="390"/>
    </row>
    <row r="7" spans="1:10" ht="14.5" x14ac:dyDescent="0.35">
      <c r="A7" s="169" t="s">
        <v>381</v>
      </c>
      <c r="B7" s="169" t="s">
        <v>382</v>
      </c>
      <c r="C7" s="376">
        <v>180</v>
      </c>
      <c r="D7" s="383" t="s">
        <v>1365</v>
      </c>
      <c r="E7" s="384">
        <v>2</v>
      </c>
      <c r="F7" s="384"/>
      <c r="G7" s="389"/>
      <c r="H7" s="384"/>
      <c r="I7" s="385"/>
      <c r="J7" s="390"/>
    </row>
    <row r="8" spans="1:10" ht="14.5" x14ac:dyDescent="0.35">
      <c r="A8" s="169" t="s">
        <v>381</v>
      </c>
      <c r="B8" s="169" t="s">
        <v>382</v>
      </c>
      <c r="C8" s="376">
        <v>186</v>
      </c>
      <c r="D8" s="383" t="s">
        <v>288</v>
      </c>
      <c r="E8" s="384">
        <v>14</v>
      </c>
      <c r="F8" s="384"/>
      <c r="G8" s="389"/>
      <c r="H8" s="384">
        <v>4</v>
      </c>
      <c r="I8" s="385">
        <f>H8/E8</f>
        <v>0.2857142857142857</v>
      </c>
      <c r="J8" s="386">
        <f>G8+I8</f>
        <v>0.2857142857142857</v>
      </c>
    </row>
    <row r="9" spans="1:10" ht="14.5" x14ac:dyDescent="0.35">
      <c r="A9" s="169" t="s">
        <v>381</v>
      </c>
      <c r="B9" s="169" t="s">
        <v>382</v>
      </c>
      <c r="C9" s="376">
        <v>249</v>
      </c>
      <c r="D9" s="383" t="s">
        <v>1366</v>
      </c>
      <c r="E9" s="384">
        <v>1</v>
      </c>
      <c r="F9" s="384"/>
      <c r="G9" s="389"/>
      <c r="H9" s="384">
        <v>1</v>
      </c>
      <c r="I9" s="385">
        <f>H9/E9</f>
        <v>1</v>
      </c>
      <c r="J9" s="386">
        <f>G9+I9</f>
        <v>1</v>
      </c>
    </row>
    <row r="10" spans="1:10" ht="14.5" x14ac:dyDescent="0.35">
      <c r="A10" s="169" t="s">
        <v>381</v>
      </c>
      <c r="B10" s="169" t="s">
        <v>382</v>
      </c>
      <c r="C10" s="376">
        <v>321</v>
      </c>
      <c r="D10" s="383" t="s">
        <v>394</v>
      </c>
      <c r="E10" s="384">
        <v>1</v>
      </c>
      <c r="F10" s="384"/>
      <c r="G10" s="389"/>
      <c r="H10" s="384"/>
      <c r="I10" s="385"/>
      <c r="J10" s="390"/>
    </row>
    <row r="11" spans="1:10" ht="14.5" x14ac:dyDescent="0.35">
      <c r="A11" s="169" t="s">
        <v>381</v>
      </c>
      <c r="B11" s="169" t="s">
        <v>382</v>
      </c>
      <c r="C11" s="376">
        <v>338</v>
      </c>
      <c r="D11" s="383" t="s">
        <v>1367</v>
      </c>
      <c r="E11" s="384">
        <v>2</v>
      </c>
      <c r="F11" s="384"/>
      <c r="G11" s="389"/>
      <c r="H11" s="384"/>
      <c r="I11" s="385"/>
      <c r="J11" s="390"/>
    </row>
    <row r="12" spans="1:10" ht="14.5" x14ac:dyDescent="0.35">
      <c r="A12" s="169" t="s">
        <v>381</v>
      </c>
      <c r="B12" s="169" t="s">
        <v>382</v>
      </c>
      <c r="C12" s="376">
        <v>352</v>
      </c>
      <c r="D12" s="383" t="s">
        <v>301</v>
      </c>
      <c r="E12" s="384">
        <v>1</v>
      </c>
      <c r="F12" s="384">
        <v>1</v>
      </c>
      <c r="G12" s="385">
        <f>F12/E12</f>
        <v>1</v>
      </c>
      <c r="H12" s="384"/>
      <c r="I12" s="385"/>
      <c r="J12" s="386">
        <f t="shared" ref="J12:J13" si="1">G12+I12</f>
        <v>1</v>
      </c>
    </row>
    <row r="13" spans="1:10" ht="14.5" x14ac:dyDescent="0.35">
      <c r="A13" s="169" t="s">
        <v>381</v>
      </c>
      <c r="B13" s="169" t="s">
        <v>382</v>
      </c>
      <c r="C13" s="376">
        <v>400</v>
      </c>
      <c r="D13" s="383" t="s">
        <v>298</v>
      </c>
      <c r="E13" s="384">
        <v>2</v>
      </c>
      <c r="F13" s="384">
        <v>1</v>
      </c>
      <c r="G13" s="385">
        <f>F13/E13</f>
        <v>0.5</v>
      </c>
      <c r="H13" s="384"/>
      <c r="I13" s="385"/>
      <c r="J13" s="386">
        <f t="shared" si="1"/>
        <v>0.5</v>
      </c>
    </row>
    <row r="14" spans="1:10" ht="14.5" x14ac:dyDescent="0.35">
      <c r="A14" s="169" t="s">
        <v>381</v>
      </c>
      <c r="B14" s="169" t="s">
        <v>382</v>
      </c>
      <c r="C14" s="376">
        <v>414</v>
      </c>
      <c r="D14" s="383" t="s">
        <v>392</v>
      </c>
      <c r="E14" s="384">
        <v>3</v>
      </c>
      <c r="F14" s="384"/>
      <c r="G14" s="389"/>
      <c r="H14" s="384"/>
      <c r="I14" s="385"/>
      <c r="J14" s="390"/>
    </row>
    <row r="15" spans="1:10" ht="14.5" x14ac:dyDescent="0.35">
      <c r="A15" s="169" t="s">
        <v>381</v>
      </c>
      <c r="B15" s="169" t="s">
        <v>382</v>
      </c>
      <c r="C15" s="376">
        <v>520</v>
      </c>
      <c r="D15" s="383" t="s">
        <v>403</v>
      </c>
      <c r="E15" s="384">
        <v>49</v>
      </c>
      <c r="F15" s="384"/>
      <c r="G15" s="389"/>
      <c r="H15" s="384">
        <v>3</v>
      </c>
      <c r="I15" s="385">
        <f>H15/E15</f>
        <v>6.1224489795918366E-2</v>
      </c>
      <c r="J15" s="386">
        <f t="shared" ref="J15:J23" si="2">G15+I15</f>
        <v>6.1224489795918366E-2</v>
      </c>
    </row>
    <row r="16" spans="1:10" ht="14.5" x14ac:dyDescent="0.35">
      <c r="A16" s="169" t="s">
        <v>381</v>
      </c>
      <c r="B16" s="169" t="s">
        <v>382</v>
      </c>
      <c r="C16" s="376">
        <v>525</v>
      </c>
      <c r="D16" s="383" t="s">
        <v>407</v>
      </c>
      <c r="E16" s="384">
        <v>14</v>
      </c>
      <c r="F16" s="384"/>
      <c r="G16" s="389"/>
      <c r="H16" s="384">
        <v>6</v>
      </c>
      <c r="I16" s="385">
        <f t="shared" ref="I16:I23" si="3">H16/E16</f>
        <v>0.42857142857142855</v>
      </c>
      <c r="J16" s="386">
        <f t="shared" si="2"/>
        <v>0.42857142857142855</v>
      </c>
    </row>
    <row r="17" spans="1:10" ht="14.5" x14ac:dyDescent="0.35">
      <c r="A17" s="169" t="s">
        <v>381</v>
      </c>
      <c r="B17" s="169" t="s">
        <v>382</v>
      </c>
      <c r="C17" s="376">
        <v>530</v>
      </c>
      <c r="D17" s="383" t="s">
        <v>399</v>
      </c>
      <c r="E17" s="384">
        <v>60</v>
      </c>
      <c r="F17" s="384"/>
      <c r="G17" s="389"/>
      <c r="H17" s="384">
        <v>9</v>
      </c>
      <c r="I17" s="385">
        <f t="shared" si="3"/>
        <v>0.15</v>
      </c>
      <c r="J17" s="386">
        <f t="shared" si="2"/>
        <v>0.15</v>
      </c>
    </row>
    <row r="18" spans="1:10" ht="14.5" x14ac:dyDescent="0.35">
      <c r="A18" s="169" t="s">
        <v>381</v>
      </c>
      <c r="B18" s="169" t="s">
        <v>382</v>
      </c>
      <c r="C18" s="376">
        <v>535</v>
      </c>
      <c r="D18" s="383" t="s">
        <v>405</v>
      </c>
      <c r="E18" s="384">
        <v>4</v>
      </c>
      <c r="F18" s="384"/>
      <c r="G18" s="389"/>
      <c r="H18" s="384">
        <v>2</v>
      </c>
      <c r="I18" s="385">
        <f t="shared" si="3"/>
        <v>0.5</v>
      </c>
      <c r="J18" s="386">
        <f t="shared" si="2"/>
        <v>0.5</v>
      </c>
    </row>
    <row r="19" spans="1:10" ht="14.5" x14ac:dyDescent="0.35">
      <c r="A19" s="169" t="s">
        <v>381</v>
      </c>
      <c r="B19" s="169" t="s">
        <v>382</v>
      </c>
      <c r="C19" s="376">
        <v>550</v>
      </c>
      <c r="D19" s="383" t="s">
        <v>404</v>
      </c>
      <c r="E19" s="384">
        <v>9</v>
      </c>
      <c r="F19" s="384"/>
      <c r="G19" s="389"/>
      <c r="H19" s="384">
        <v>3</v>
      </c>
      <c r="I19" s="385">
        <f t="shared" si="3"/>
        <v>0.33333333333333331</v>
      </c>
      <c r="J19" s="386">
        <f t="shared" si="2"/>
        <v>0.33333333333333331</v>
      </c>
    </row>
    <row r="20" spans="1:10" ht="14.5" x14ac:dyDescent="0.35">
      <c r="A20" s="169" t="s">
        <v>381</v>
      </c>
      <c r="B20" s="169" t="s">
        <v>382</v>
      </c>
      <c r="C20" s="376">
        <v>560</v>
      </c>
      <c r="D20" s="383" t="s">
        <v>400</v>
      </c>
      <c r="E20" s="384">
        <v>34</v>
      </c>
      <c r="F20" s="384">
        <v>1</v>
      </c>
      <c r="G20" s="385">
        <f>F20/E20</f>
        <v>2.9411764705882353E-2</v>
      </c>
      <c r="H20" s="384">
        <v>8</v>
      </c>
      <c r="I20" s="385">
        <f t="shared" si="3"/>
        <v>0.23529411764705882</v>
      </c>
      <c r="J20" s="386">
        <f t="shared" si="2"/>
        <v>0.26470588235294118</v>
      </c>
    </row>
    <row r="21" spans="1:10" ht="14.5" x14ac:dyDescent="0.35">
      <c r="A21" s="169" t="s">
        <v>381</v>
      </c>
      <c r="B21" s="169" t="s">
        <v>382</v>
      </c>
      <c r="C21" s="376">
        <v>570</v>
      </c>
      <c r="D21" s="383" t="s">
        <v>401</v>
      </c>
      <c r="E21" s="384">
        <v>368</v>
      </c>
      <c r="F21" s="384"/>
      <c r="G21" s="389"/>
      <c r="H21" s="384">
        <v>86</v>
      </c>
      <c r="I21" s="385">
        <f t="shared" si="3"/>
        <v>0.23369565217391305</v>
      </c>
      <c r="J21" s="386">
        <f t="shared" si="2"/>
        <v>0.23369565217391305</v>
      </c>
    </row>
    <row r="22" spans="1:10" ht="14.5" x14ac:dyDescent="0.35">
      <c r="A22" s="169" t="s">
        <v>381</v>
      </c>
      <c r="B22" s="169" t="s">
        <v>382</v>
      </c>
      <c r="C22" s="376">
        <v>580</v>
      </c>
      <c r="D22" s="383" t="s">
        <v>402</v>
      </c>
      <c r="E22" s="384">
        <v>86</v>
      </c>
      <c r="F22" s="384"/>
      <c r="G22" s="389"/>
      <c r="H22" s="384">
        <v>25</v>
      </c>
      <c r="I22" s="385">
        <f t="shared" si="3"/>
        <v>0.29069767441860467</v>
      </c>
      <c r="J22" s="386">
        <f t="shared" si="2"/>
        <v>0.29069767441860467</v>
      </c>
    </row>
    <row r="23" spans="1:10" ht="14.5" x14ac:dyDescent="0.35">
      <c r="A23" s="169" t="s">
        <v>381</v>
      </c>
      <c r="B23" s="169" t="s">
        <v>382</v>
      </c>
      <c r="C23" s="376">
        <v>590</v>
      </c>
      <c r="D23" s="383" t="s">
        <v>406</v>
      </c>
      <c r="E23" s="384">
        <v>8</v>
      </c>
      <c r="F23" s="384"/>
      <c r="G23" s="389"/>
      <c r="H23" s="384">
        <v>1</v>
      </c>
      <c r="I23" s="385">
        <f t="shared" si="3"/>
        <v>0.125</v>
      </c>
      <c r="J23" s="386">
        <f t="shared" si="2"/>
        <v>0.125</v>
      </c>
    </row>
    <row r="24" spans="1:10" ht="14.5" x14ac:dyDescent="0.35">
      <c r="A24" s="169" t="s">
        <v>381</v>
      </c>
      <c r="B24" s="169" t="s">
        <v>382</v>
      </c>
      <c r="C24" s="376">
        <v>811</v>
      </c>
      <c r="D24" s="383" t="s">
        <v>395</v>
      </c>
      <c r="E24" s="384">
        <v>6</v>
      </c>
      <c r="F24" s="384"/>
      <c r="G24" s="389"/>
      <c r="H24" s="384"/>
      <c r="I24" s="385"/>
      <c r="J24" s="390"/>
    </row>
    <row r="25" spans="1:10" ht="14.5" x14ac:dyDescent="0.35">
      <c r="A25" s="169" t="s">
        <v>381</v>
      </c>
      <c r="B25" s="169" t="s">
        <v>382</v>
      </c>
      <c r="C25" s="376">
        <v>821</v>
      </c>
      <c r="D25" s="383" t="s">
        <v>372</v>
      </c>
      <c r="E25" s="384">
        <v>7</v>
      </c>
      <c r="F25" s="384"/>
      <c r="G25" s="389"/>
      <c r="H25" s="384">
        <v>3</v>
      </c>
      <c r="I25" s="385">
        <f>H25/E25</f>
        <v>0.42857142857142855</v>
      </c>
      <c r="J25" s="386">
        <f>G25+I25</f>
        <v>0.42857142857142855</v>
      </c>
    </row>
    <row r="26" spans="1:10" ht="14.5" x14ac:dyDescent="0.35">
      <c r="A26" s="169" t="s">
        <v>381</v>
      </c>
      <c r="B26" s="169" t="s">
        <v>382</v>
      </c>
      <c r="C26" s="376" t="s">
        <v>384</v>
      </c>
      <c r="D26" s="383" t="s">
        <v>385</v>
      </c>
      <c r="E26" s="384">
        <v>1</v>
      </c>
      <c r="F26" s="384"/>
      <c r="G26" s="389"/>
      <c r="H26" s="384"/>
      <c r="I26" s="385"/>
      <c r="J26" s="390"/>
    </row>
    <row r="27" spans="1:10" ht="14.5" x14ac:dyDescent="0.35">
      <c r="A27" s="169" t="s">
        <v>381</v>
      </c>
      <c r="B27" s="169" t="s">
        <v>382</v>
      </c>
      <c r="C27" s="376" t="s">
        <v>383</v>
      </c>
      <c r="D27" s="383" t="s">
        <v>290</v>
      </c>
      <c r="E27" s="384">
        <v>15</v>
      </c>
      <c r="F27" s="384">
        <v>3</v>
      </c>
      <c r="G27" s="385">
        <f>F27/E27</f>
        <v>0.2</v>
      </c>
      <c r="H27" s="384">
        <v>2</v>
      </c>
      <c r="I27" s="385">
        <f>H27/E27</f>
        <v>0.13333333333333333</v>
      </c>
      <c r="J27" s="386">
        <f>G27+I27</f>
        <v>0.33333333333333337</v>
      </c>
    </row>
    <row r="28" spans="1:10" ht="14.5" x14ac:dyDescent="0.35">
      <c r="A28" s="169" t="s">
        <v>381</v>
      </c>
      <c r="B28" s="169" t="s">
        <v>382</v>
      </c>
      <c r="C28" s="376" t="s">
        <v>386</v>
      </c>
      <c r="D28" s="383" t="s">
        <v>292</v>
      </c>
      <c r="E28" s="384">
        <v>18</v>
      </c>
      <c r="F28" s="384">
        <v>1</v>
      </c>
      <c r="G28" s="385">
        <f>F28/E28</f>
        <v>5.5555555555555552E-2</v>
      </c>
      <c r="H28" s="384">
        <v>2</v>
      </c>
      <c r="I28" s="385">
        <f>H28/E28</f>
        <v>0.1111111111111111</v>
      </c>
      <c r="J28" s="386">
        <f>G28+I28</f>
        <v>0.16666666666666666</v>
      </c>
    </row>
    <row r="29" spans="1:10" ht="14.5" x14ac:dyDescent="0.35">
      <c r="A29" s="169" t="s">
        <v>381</v>
      </c>
      <c r="B29" s="169" t="s">
        <v>382</v>
      </c>
      <c r="C29" s="376" t="s">
        <v>389</v>
      </c>
      <c r="D29" s="383" t="s">
        <v>390</v>
      </c>
      <c r="E29" s="384">
        <v>1</v>
      </c>
      <c r="F29" s="384">
        <v>1</v>
      </c>
      <c r="G29" s="385">
        <f>F29/E29</f>
        <v>1</v>
      </c>
      <c r="H29" s="384"/>
      <c r="I29" s="385"/>
      <c r="J29" s="386">
        <f>G29+I29</f>
        <v>1</v>
      </c>
    </row>
    <row r="30" spans="1:10" ht="14.5" x14ac:dyDescent="0.35">
      <c r="A30" s="169" t="s">
        <v>381</v>
      </c>
      <c r="B30" s="169" t="s">
        <v>382</v>
      </c>
      <c r="C30" s="376" t="s">
        <v>396</v>
      </c>
      <c r="D30" s="383" t="s">
        <v>397</v>
      </c>
      <c r="E30" s="384">
        <v>1</v>
      </c>
      <c r="F30" s="384"/>
      <c r="G30" s="389"/>
      <c r="H30" s="384"/>
      <c r="I30" s="385"/>
      <c r="J30" s="390"/>
    </row>
    <row r="31" spans="1:10" ht="14.5" x14ac:dyDescent="0.35">
      <c r="A31" s="169" t="s">
        <v>381</v>
      </c>
      <c r="B31" s="169" t="s">
        <v>408</v>
      </c>
      <c r="C31" s="376">
        <v>152</v>
      </c>
      <c r="D31" s="383" t="s">
        <v>304</v>
      </c>
      <c r="E31" s="384">
        <v>41</v>
      </c>
      <c r="F31" s="384">
        <v>6</v>
      </c>
      <c r="G31" s="385">
        <f>F31/E31</f>
        <v>0.14634146341463414</v>
      </c>
      <c r="H31" s="384">
        <v>15</v>
      </c>
      <c r="I31" s="385">
        <f>H31/E31</f>
        <v>0.36585365853658536</v>
      </c>
      <c r="J31" s="386">
        <f>G31+I31</f>
        <v>0.51219512195121952</v>
      </c>
    </row>
    <row r="32" spans="1:10" ht="14.5" x14ac:dyDescent="0.35">
      <c r="A32" s="169" t="s">
        <v>381</v>
      </c>
      <c r="B32" s="169" t="s">
        <v>408</v>
      </c>
      <c r="C32" s="376">
        <v>220</v>
      </c>
      <c r="D32" s="383" t="s">
        <v>359</v>
      </c>
      <c r="E32" s="384">
        <v>2</v>
      </c>
      <c r="F32" s="384"/>
      <c r="G32" s="389"/>
      <c r="H32" s="384"/>
      <c r="I32" s="385"/>
      <c r="J32" s="390"/>
    </row>
    <row r="33" spans="1:10" ht="14.5" x14ac:dyDescent="0.35">
      <c r="A33" s="169" t="s">
        <v>381</v>
      </c>
      <c r="B33" s="169" t="s">
        <v>408</v>
      </c>
      <c r="C33" s="376">
        <v>251</v>
      </c>
      <c r="D33" s="383" t="s">
        <v>361</v>
      </c>
      <c r="E33" s="384">
        <v>3</v>
      </c>
      <c r="F33" s="384"/>
      <c r="G33" s="389"/>
      <c r="H33" s="384">
        <v>1</v>
      </c>
      <c r="I33" s="385">
        <f>H33/E33</f>
        <v>0.33333333333333331</v>
      </c>
      <c r="J33" s="386">
        <f>G33+I33</f>
        <v>0.33333333333333331</v>
      </c>
    </row>
    <row r="34" spans="1:10" ht="14.5" x14ac:dyDescent="0.35">
      <c r="A34" s="169" t="s">
        <v>381</v>
      </c>
      <c r="B34" s="169" t="s">
        <v>408</v>
      </c>
      <c r="C34" s="376">
        <v>608</v>
      </c>
      <c r="D34" s="383" t="s">
        <v>409</v>
      </c>
      <c r="E34" s="384">
        <v>7</v>
      </c>
      <c r="F34" s="384">
        <v>1</v>
      </c>
      <c r="G34" s="385">
        <f>F34/E34</f>
        <v>0.14285714285714285</v>
      </c>
      <c r="H34" s="384">
        <v>2</v>
      </c>
      <c r="I34" s="385">
        <f>H34/E34</f>
        <v>0.2857142857142857</v>
      </c>
      <c r="J34" s="386">
        <f>G34+I34</f>
        <v>0.42857142857142855</v>
      </c>
    </row>
    <row r="35" spans="1:10" ht="14.5" x14ac:dyDescent="0.35">
      <c r="A35" s="169" t="s">
        <v>381</v>
      </c>
      <c r="B35" s="169" t="s">
        <v>408</v>
      </c>
      <c r="C35" s="376">
        <v>724</v>
      </c>
      <c r="D35" s="383" t="s">
        <v>410</v>
      </c>
      <c r="E35" s="384">
        <v>1</v>
      </c>
      <c r="F35" s="384"/>
      <c r="G35" s="389"/>
      <c r="H35" s="384"/>
      <c r="I35" s="385"/>
      <c r="J35" s="390"/>
    </row>
    <row r="36" spans="1:10" ht="14.5" x14ac:dyDescent="0.35">
      <c r="A36" s="169" t="s">
        <v>381</v>
      </c>
      <c r="B36" s="169" t="s">
        <v>411</v>
      </c>
      <c r="C36" s="376">
        <v>309</v>
      </c>
      <c r="D36" s="383" t="s">
        <v>412</v>
      </c>
      <c r="E36" s="384">
        <v>4</v>
      </c>
      <c r="F36" s="384"/>
      <c r="G36" s="389"/>
      <c r="H36" s="384">
        <v>1</v>
      </c>
      <c r="I36" s="385">
        <f t="shared" ref="I36:I39" si="4">H36/E36</f>
        <v>0.25</v>
      </c>
      <c r="J36" s="386">
        <f t="shared" ref="J36:J39" si="5">G36+I36</f>
        <v>0.25</v>
      </c>
    </row>
    <row r="37" spans="1:10" ht="14.5" x14ac:dyDescent="0.35">
      <c r="A37" s="169" t="s">
        <v>381</v>
      </c>
      <c r="B37" s="169" t="s">
        <v>411</v>
      </c>
      <c r="C37" s="376">
        <v>310</v>
      </c>
      <c r="D37" s="383" t="s">
        <v>413</v>
      </c>
      <c r="E37" s="384">
        <v>8</v>
      </c>
      <c r="F37" s="384"/>
      <c r="G37" s="389"/>
      <c r="H37" s="384">
        <v>3</v>
      </c>
      <c r="I37" s="385">
        <f t="shared" si="4"/>
        <v>0.375</v>
      </c>
      <c r="J37" s="386">
        <f t="shared" si="5"/>
        <v>0.375</v>
      </c>
    </row>
    <row r="38" spans="1:10" ht="14.5" x14ac:dyDescent="0.35">
      <c r="A38" s="169" t="s">
        <v>381</v>
      </c>
      <c r="B38" s="169" t="s">
        <v>411</v>
      </c>
      <c r="C38" s="376">
        <v>609</v>
      </c>
      <c r="D38" s="383" t="s">
        <v>306</v>
      </c>
      <c r="E38" s="384">
        <v>36</v>
      </c>
      <c r="F38" s="384">
        <v>3</v>
      </c>
      <c r="G38" s="385">
        <f>F38/E38</f>
        <v>8.3333333333333329E-2</v>
      </c>
      <c r="H38" s="384">
        <v>12</v>
      </c>
      <c r="I38" s="385">
        <f t="shared" si="4"/>
        <v>0.33333333333333331</v>
      </c>
      <c r="J38" s="386">
        <f t="shared" si="5"/>
        <v>0.41666666666666663</v>
      </c>
    </row>
    <row r="39" spans="1:10" ht="14.5" x14ac:dyDescent="0.35">
      <c r="A39" s="169" t="s">
        <v>414</v>
      </c>
      <c r="B39" s="169" t="s">
        <v>415</v>
      </c>
      <c r="C39" s="376">
        <v>129</v>
      </c>
      <c r="D39" s="383" t="s">
        <v>427</v>
      </c>
      <c r="E39" s="384">
        <v>835</v>
      </c>
      <c r="F39" s="384">
        <v>59</v>
      </c>
      <c r="G39" s="385">
        <f>F39/E39</f>
        <v>7.0658682634730532E-2</v>
      </c>
      <c r="H39" s="384">
        <v>261</v>
      </c>
      <c r="I39" s="385">
        <f t="shared" si="4"/>
        <v>0.31257485029940119</v>
      </c>
      <c r="J39" s="386">
        <f t="shared" si="5"/>
        <v>0.3832335329341317</v>
      </c>
    </row>
    <row r="40" spans="1:10" ht="14.5" x14ac:dyDescent="0.35">
      <c r="A40" s="169" t="s">
        <v>414</v>
      </c>
      <c r="B40" s="169" t="s">
        <v>415</v>
      </c>
      <c r="C40" s="376" t="s">
        <v>416</v>
      </c>
      <c r="D40" s="383" t="s">
        <v>417</v>
      </c>
      <c r="E40" s="384">
        <v>2</v>
      </c>
      <c r="F40" s="384"/>
      <c r="G40" s="389"/>
      <c r="H40" s="384"/>
      <c r="I40" s="385"/>
      <c r="J40" s="390"/>
    </row>
    <row r="41" spans="1:10" ht="14.5" x14ac:dyDescent="0.35">
      <c r="A41" s="169" t="s">
        <v>414</v>
      </c>
      <c r="B41" s="169" t="s">
        <v>415</v>
      </c>
      <c r="C41" s="376" t="s">
        <v>418</v>
      </c>
      <c r="D41" s="383" t="s">
        <v>419</v>
      </c>
      <c r="E41" s="384">
        <v>1</v>
      </c>
      <c r="F41" s="384"/>
      <c r="G41" s="389"/>
      <c r="H41" s="384"/>
      <c r="I41" s="385"/>
      <c r="J41" s="390"/>
    </row>
    <row r="42" spans="1:10" ht="14.5" x14ac:dyDescent="0.35">
      <c r="A42" s="169" t="s">
        <v>414</v>
      </c>
      <c r="B42" s="169" t="s">
        <v>415</v>
      </c>
      <c r="C42" s="376" t="s">
        <v>422</v>
      </c>
      <c r="D42" s="383" t="s">
        <v>423</v>
      </c>
      <c r="E42" s="384">
        <v>1</v>
      </c>
      <c r="F42" s="384"/>
      <c r="G42" s="389"/>
      <c r="H42" s="384"/>
      <c r="I42" s="385"/>
      <c r="J42" s="390"/>
    </row>
    <row r="43" spans="1:10" ht="14.5" x14ac:dyDescent="0.35">
      <c r="A43" s="169" t="s">
        <v>414</v>
      </c>
      <c r="B43" s="169" t="s">
        <v>415</v>
      </c>
      <c r="C43" s="376" t="s">
        <v>425</v>
      </c>
      <c r="D43" s="383" t="s">
        <v>426</v>
      </c>
      <c r="E43" s="384">
        <v>6</v>
      </c>
      <c r="F43" s="384"/>
      <c r="G43" s="389"/>
      <c r="H43" s="384">
        <v>1</v>
      </c>
      <c r="I43" s="385">
        <f t="shared" ref="I43:I48" si="6">H43/E43</f>
        <v>0.16666666666666666</v>
      </c>
      <c r="J43" s="386">
        <f t="shared" ref="J43:J48" si="7">G43+I43</f>
        <v>0.16666666666666666</v>
      </c>
    </row>
    <row r="44" spans="1:10" ht="14.5" x14ac:dyDescent="0.35">
      <c r="A44" s="169" t="s">
        <v>414</v>
      </c>
      <c r="B44" s="169" t="s">
        <v>415</v>
      </c>
      <c r="C44" s="376" t="s">
        <v>639</v>
      </c>
      <c r="D44" s="383" t="s">
        <v>308</v>
      </c>
      <c r="E44" s="384">
        <v>63</v>
      </c>
      <c r="F44" s="384">
        <v>6</v>
      </c>
      <c r="G44" s="385">
        <f>F44/E44</f>
        <v>9.5238095238095233E-2</v>
      </c>
      <c r="H44" s="384">
        <v>22</v>
      </c>
      <c r="I44" s="385">
        <f t="shared" si="6"/>
        <v>0.34920634920634919</v>
      </c>
      <c r="J44" s="386">
        <f t="shared" si="7"/>
        <v>0.44444444444444442</v>
      </c>
    </row>
    <row r="45" spans="1:10" ht="14.5" x14ac:dyDescent="0.35">
      <c r="A45" s="169" t="s">
        <v>414</v>
      </c>
      <c r="B45" s="169" t="s">
        <v>415</v>
      </c>
      <c r="C45" s="376" t="s">
        <v>638</v>
      </c>
      <c r="D45" s="383" t="s">
        <v>311</v>
      </c>
      <c r="E45" s="384">
        <v>16</v>
      </c>
      <c r="F45" s="384"/>
      <c r="G45" s="389"/>
      <c r="H45" s="384">
        <v>6</v>
      </c>
      <c r="I45" s="385">
        <f t="shared" si="6"/>
        <v>0.375</v>
      </c>
      <c r="J45" s="386">
        <f t="shared" si="7"/>
        <v>0.375</v>
      </c>
    </row>
    <row r="46" spans="1:10" ht="14.5" x14ac:dyDescent="0.35">
      <c r="A46" s="169" t="s">
        <v>414</v>
      </c>
      <c r="B46" s="169" t="s">
        <v>415</v>
      </c>
      <c r="C46" s="376" t="s">
        <v>637</v>
      </c>
      <c r="D46" s="383" t="s">
        <v>310</v>
      </c>
      <c r="E46" s="384">
        <v>63</v>
      </c>
      <c r="F46" s="384">
        <v>9</v>
      </c>
      <c r="G46" s="385">
        <f>F46/E46</f>
        <v>0.14285714285714285</v>
      </c>
      <c r="H46" s="384">
        <v>15</v>
      </c>
      <c r="I46" s="385">
        <f t="shared" si="6"/>
        <v>0.23809523809523808</v>
      </c>
      <c r="J46" s="386">
        <f t="shared" si="7"/>
        <v>0.38095238095238093</v>
      </c>
    </row>
    <row r="47" spans="1:10" ht="14.5" x14ac:dyDescent="0.35">
      <c r="A47" s="169" t="s">
        <v>414</v>
      </c>
      <c r="B47" s="169" t="s">
        <v>415</v>
      </c>
      <c r="C47" s="376" t="s">
        <v>640</v>
      </c>
      <c r="D47" s="383" t="s">
        <v>309</v>
      </c>
      <c r="E47" s="384">
        <v>20</v>
      </c>
      <c r="F47" s="384"/>
      <c r="G47" s="389"/>
      <c r="H47" s="384">
        <v>7</v>
      </c>
      <c r="I47" s="385">
        <f t="shared" si="6"/>
        <v>0.35</v>
      </c>
      <c r="J47" s="386">
        <f t="shared" si="7"/>
        <v>0.35</v>
      </c>
    </row>
    <row r="48" spans="1:10" ht="14.5" x14ac:dyDescent="0.35">
      <c r="A48" s="169" t="s">
        <v>414</v>
      </c>
      <c r="B48" s="169" t="s">
        <v>415</v>
      </c>
      <c r="C48" s="376" t="s">
        <v>653</v>
      </c>
      <c r="D48" s="383" t="s">
        <v>654</v>
      </c>
      <c r="E48" s="384">
        <v>252</v>
      </c>
      <c r="F48" s="384"/>
      <c r="G48" s="389"/>
      <c r="H48" s="384">
        <v>77</v>
      </c>
      <c r="I48" s="385">
        <f t="shared" si="6"/>
        <v>0.30555555555555558</v>
      </c>
      <c r="J48" s="386">
        <f t="shared" si="7"/>
        <v>0.30555555555555558</v>
      </c>
    </row>
    <row r="49" spans="1:10" ht="14.5" x14ac:dyDescent="0.35">
      <c r="A49" s="169" t="s">
        <v>428</v>
      </c>
      <c r="B49" s="169" t="s">
        <v>429</v>
      </c>
      <c r="C49" s="376">
        <v>102</v>
      </c>
      <c r="D49" s="383" t="s">
        <v>279</v>
      </c>
      <c r="E49" s="384">
        <v>7</v>
      </c>
      <c r="F49" s="384">
        <v>2</v>
      </c>
      <c r="G49" s="385">
        <f>F49/E49</f>
        <v>0.2857142857142857</v>
      </c>
      <c r="H49" s="384"/>
      <c r="I49" s="385"/>
      <c r="J49" s="390"/>
    </row>
    <row r="50" spans="1:10" ht="14.5" x14ac:dyDescent="0.35">
      <c r="A50" s="169" t="s">
        <v>428</v>
      </c>
      <c r="B50" s="169" t="s">
        <v>429</v>
      </c>
      <c r="C50" s="376">
        <v>140</v>
      </c>
      <c r="D50" s="383" t="s">
        <v>350</v>
      </c>
      <c r="E50" s="384">
        <v>1</v>
      </c>
      <c r="F50" s="384"/>
      <c r="G50" s="389"/>
      <c r="H50" s="384"/>
      <c r="I50" s="385"/>
      <c r="J50" s="390"/>
    </row>
    <row r="51" spans="1:10" ht="14.5" x14ac:dyDescent="0.35">
      <c r="A51" s="169" t="s">
        <v>428</v>
      </c>
      <c r="B51" s="169" t="s">
        <v>429</v>
      </c>
      <c r="C51" s="376">
        <v>142</v>
      </c>
      <c r="D51" s="383" t="s">
        <v>351</v>
      </c>
      <c r="E51" s="384">
        <v>3</v>
      </c>
      <c r="F51" s="384"/>
      <c r="G51" s="389"/>
      <c r="H51" s="384"/>
      <c r="I51" s="385"/>
      <c r="J51" s="390"/>
    </row>
    <row r="52" spans="1:10" ht="14.5" x14ac:dyDescent="0.35">
      <c r="A52" s="169" t="s">
        <v>428</v>
      </c>
      <c r="B52" s="169" t="s">
        <v>429</v>
      </c>
      <c r="C52" s="376">
        <v>162</v>
      </c>
      <c r="D52" s="383" t="s">
        <v>433</v>
      </c>
      <c r="E52" s="384">
        <v>3</v>
      </c>
      <c r="F52" s="384">
        <v>1</v>
      </c>
      <c r="G52" s="385">
        <f>F52/E52</f>
        <v>0.33333333333333331</v>
      </c>
      <c r="H52" s="384"/>
      <c r="I52" s="385"/>
      <c r="J52" s="390"/>
    </row>
    <row r="53" spans="1:10" ht="14.5" x14ac:dyDescent="0.35">
      <c r="A53" s="169" t="s">
        <v>428</v>
      </c>
      <c r="B53" s="169" t="s">
        <v>429</v>
      </c>
      <c r="C53" s="376">
        <v>184</v>
      </c>
      <c r="D53" s="383" t="s">
        <v>445</v>
      </c>
      <c r="E53" s="384">
        <v>4</v>
      </c>
      <c r="F53" s="384">
        <v>3</v>
      </c>
      <c r="G53" s="385">
        <f>F53/E53</f>
        <v>0.75</v>
      </c>
      <c r="H53" s="384">
        <v>1</v>
      </c>
      <c r="I53" s="385">
        <f>H53/E53</f>
        <v>0.25</v>
      </c>
      <c r="J53" s="386">
        <f t="shared" ref="J53" si="8">G53+I53</f>
        <v>1</v>
      </c>
    </row>
    <row r="54" spans="1:10" ht="14.5" x14ac:dyDescent="0.35">
      <c r="A54" s="169" t="s">
        <v>428</v>
      </c>
      <c r="B54" s="169" t="s">
        <v>429</v>
      </c>
      <c r="C54" s="376">
        <v>203</v>
      </c>
      <c r="D54" s="383" t="s">
        <v>444</v>
      </c>
      <c r="E54" s="384">
        <v>6</v>
      </c>
      <c r="F54" s="384"/>
      <c r="G54" s="389"/>
      <c r="H54" s="384"/>
      <c r="I54" s="385"/>
      <c r="J54" s="390"/>
    </row>
    <row r="55" spans="1:10" ht="14.5" x14ac:dyDescent="0.35">
      <c r="A55" s="169" t="s">
        <v>428</v>
      </c>
      <c r="B55" s="169" t="s">
        <v>429</v>
      </c>
      <c r="C55" s="376">
        <v>224</v>
      </c>
      <c r="D55" s="383" t="s">
        <v>448</v>
      </c>
      <c r="E55" s="384">
        <v>3</v>
      </c>
      <c r="F55" s="384"/>
      <c r="G55" s="389"/>
      <c r="H55" s="384">
        <v>1</v>
      </c>
      <c r="I55" s="385">
        <f>H55/E55</f>
        <v>0.33333333333333331</v>
      </c>
      <c r="J55" s="386">
        <f t="shared" ref="J55" si="9">G55+I55</f>
        <v>0.33333333333333331</v>
      </c>
    </row>
    <row r="56" spans="1:10" ht="14.5" x14ac:dyDescent="0.35">
      <c r="A56" s="169" t="s">
        <v>428</v>
      </c>
      <c r="B56" s="169" t="s">
        <v>429</v>
      </c>
      <c r="C56" s="376">
        <v>226</v>
      </c>
      <c r="D56" s="383" t="s">
        <v>451</v>
      </c>
      <c r="E56" s="384">
        <v>3</v>
      </c>
      <c r="F56" s="384"/>
      <c r="G56" s="389"/>
      <c r="H56" s="384"/>
      <c r="I56" s="385"/>
      <c r="J56" s="390"/>
    </row>
    <row r="57" spans="1:10" ht="14.5" x14ac:dyDescent="0.35">
      <c r="A57" s="169" t="s">
        <v>428</v>
      </c>
      <c r="B57" s="169" t="s">
        <v>429</v>
      </c>
      <c r="C57" s="376">
        <v>244</v>
      </c>
      <c r="D57" s="383" t="s">
        <v>438</v>
      </c>
      <c r="E57" s="384">
        <v>9</v>
      </c>
      <c r="F57" s="384">
        <v>1</v>
      </c>
      <c r="G57" s="385">
        <f t="shared" ref="G57:G62" si="10">F57/E57</f>
        <v>0.1111111111111111</v>
      </c>
      <c r="H57" s="384"/>
      <c r="I57" s="385"/>
      <c r="J57" s="386">
        <f t="shared" ref="J57:J62" si="11">G57+I57</f>
        <v>0.1111111111111111</v>
      </c>
    </row>
    <row r="58" spans="1:10" ht="14.5" x14ac:dyDescent="0.35">
      <c r="A58" s="169" t="s">
        <v>428</v>
      </c>
      <c r="B58" s="169" t="s">
        <v>429</v>
      </c>
      <c r="C58" s="376">
        <v>302</v>
      </c>
      <c r="D58" s="383" t="s">
        <v>431</v>
      </c>
      <c r="E58" s="384">
        <v>28</v>
      </c>
      <c r="F58" s="384">
        <v>4</v>
      </c>
      <c r="G58" s="385">
        <f t="shared" si="10"/>
        <v>0.14285714285714285</v>
      </c>
      <c r="H58" s="384">
        <v>6</v>
      </c>
      <c r="I58" s="385">
        <f t="shared" ref="I58:I62" si="12">H58/E58</f>
        <v>0.21428571428571427</v>
      </c>
      <c r="J58" s="386">
        <f t="shared" si="11"/>
        <v>0.3571428571428571</v>
      </c>
    </row>
    <row r="59" spans="1:10" ht="14.5" x14ac:dyDescent="0.35">
      <c r="A59" s="169" t="s">
        <v>428</v>
      </c>
      <c r="B59" s="169" t="s">
        <v>429</v>
      </c>
      <c r="C59" s="376">
        <v>303</v>
      </c>
      <c r="D59" s="383" t="s">
        <v>432</v>
      </c>
      <c r="E59" s="384">
        <v>16</v>
      </c>
      <c r="F59" s="384">
        <v>1</v>
      </c>
      <c r="G59" s="385">
        <f t="shared" si="10"/>
        <v>6.25E-2</v>
      </c>
      <c r="H59" s="384">
        <v>2</v>
      </c>
      <c r="I59" s="385">
        <f t="shared" si="12"/>
        <v>0.125</v>
      </c>
      <c r="J59" s="386">
        <f t="shared" si="11"/>
        <v>0.1875</v>
      </c>
    </row>
    <row r="60" spans="1:10" ht="14.5" x14ac:dyDescent="0.35">
      <c r="A60" s="169" t="s">
        <v>428</v>
      </c>
      <c r="B60" s="169" t="s">
        <v>429</v>
      </c>
      <c r="C60" s="376">
        <v>307</v>
      </c>
      <c r="D60" s="383" t="s">
        <v>434</v>
      </c>
      <c r="E60" s="384">
        <v>58</v>
      </c>
      <c r="F60" s="384">
        <v>3</v>
      </c>
      <c r="G60" s="385">
        <f t="shared" si="10"/>
        <v>5.1724137931034482E-2</v>
      </c>
      <c r="H60" s="384">
        <v>11</v>
      </c>
      <c r="I60" s="385">
        <f t="shared" si="12"/>
        <v>0.18965517241379309</v>
      </c>
      <c r="J60" s="386">
        <f t="shared" si="11"/>
        <v>0.24137931034482757</v>
      </c>
    </row>
    <row r="61" spans="1:10" ht="14.5" x14ac:dyDescent="0.35">
      <c r="A61" s="169" t="s">
        <v>428</v>
      </c>
      <c r="B61" s="169" t="s">
        <v>429</v>
      </c>
      <c r="C61" s="376">
        <v>328</v>
      </c>
      <c r="D61" s="383" t="s">
        <v>452</v>
      </c>
      <c r="E61" s="384">
        <v>6</v>
      </c>
      <c r="F61" s="384">
        <v>1</v>
      </c>
      <c r="G61" s="385">
        <f t="shared" si="10"/>
        <v>0.16666666666666666</v>
      </c>
      <c r="H61" s="384"/>
      <c r="I61" s="385"/>
      <c r="J61" s="386">
        <f t="shared" si="11"/>
        <v>0.16666666666666666</v>
      </c>
    </row>
    <row r="62" spans="1:10" ht="14.5" x14ac:dyDescent="0.35">
      <c r="A62" s="169" t="s">
        <v>428</v>
      </c>
      <c r="B62" s="169" t="s">
        <v>429</v>
      </c>
      <c r="C62" s="376">
        <v>344</v>
      </c>
      <c r="D62" s="383" t="s">
        <v>430</v>
      </c>
      <c r="E62" s="384">
        <v>4</v>
      </c>
      <c r="F62" s="384">
        <v>1</v>
      </c>
      <c r="G62" s="385">
        <f t="shared" si="10"/>
        <v>0.25</v>
      </c>
      <c r="H62" s="384">
        <v>2</v>
      </c>
      <c r="I62" s="385">
        <f t="shared" si="12"/>
        <v>0.5</v>
      </c>
      <c r="J62" s="386">
        <f t="shared" si="11"/>
        <v>0.75</v>
      </c>
    </row>
    <row r="63" spans="1:10" ht="14.5" x14ac:dyDescent="0.35">
      <c r="A63" s="169" t="s">
        <v>428</v>
      </c>
      <c r="B63" s="169" t="s">
        <v>429</v>
      </c>
      <c r="C63" s="376">
        <v>818</v>
      </c>
      <c r="D63" s="383" t="s">
        <v>371</v>
      </c>
      <c r="E63" s="384">
        <v>1</v>
      </c>
      <c r="F63" s="384"/>
      <c r="G63" s="389"/>
      <c r="H63" s="384"/>
      <c r="I63" s="385"/>
      <c r="J63" s="390"/>
    </row>
    <row r="64" spans="1:10" ht="14.5" x14ac:dyDescent="0.35">
      <c r="A64" s="169" t="s">
        <v>428</v>
      </c>
      <c r="B64" s="169" t="s">
        <v>429</v>
      </c>
      <c r="C64" s="376" t="s">
        <v>446</v>
      </c>
      <c r="D64" s="383" t="s">
        <v>447</v>
      </c>
      <c r="E64" s="384">
        <v>1</v>
      </c>
      <c r="F64" s="384"/>
      <c r="G64" s="389"/>
      <c r="H64" s="384"/>
      <c r="I64" s="385"/>
      <c r="J64" s="390"/>
    </row>
    <row r="65" spans="1:10" ht="14.5" x14ac:dyDescent="0.35">
      <c r="A65" s="169" t="s">
        <v>428</v>
      </c>
      <c r="B65" s="169" t="s">
        <v>429</v>
      </c>
      <c r="C65" s="376" t="s">
        <v>435</v>
      </c>
      <c r="D65" s="383" t="s">
        <v>436</v>
      </c>
      <c r="E65" s="384">
        <v>3</v>
      </c>
      <c r="F65" s="384"/>
      <c r="G65" s="389"/>
      <c r="H65" s="384"/>
      <c r="I65" s="385"/>
      <c r="J65" s="390"/>
    </row>
    <row r="66" spans="1:10" ht="14.5" x14ac:dyDescent="0.35">
      <c r="A66" s="169" t="s">
        <v>428</v>
      </c>
      <c r="B66" s="169" t="s">
        <v>429</v>
      </c>
      <c r="C66" s="376" t="s">
        <v>454</v>
      </c>
      <c r="D66" s="383" t="s">
        <v>352</v>
      </c>
      <c r="E66" s="384">
        <v>3</v>
      </c>
      <c r="F66" s="384"/>
      <c r="G66" s="389"/>
      <c r="H66" s="384"/>
      <c r="I66" s="385"/>
      <c r="J66" s="390"/>
    </row>
    <row r="67" spans="1:10" ht="14.5" x14ac:dyDescent="0.35">
      <c r="A67" s="169" t="s">
        <v>428</v>
      </c>
      <c r="B67" s="169" t="s">
        <v>429</v>
      </c>
      <c r="C67" s="376" t="s">
        <v>449</v>
      </c>
      <c r="D67" s="383" t="s">
        <v>450</v>
      </c>
      <c r="E67" s="384">
        <v>9</v>
      </c>
      <c r="F67" s="384">
        <v>2</v>
      </c>
      <c r="G67" s="385">
        <f>F67/E67</f>
        <v>0.22222222222222221</v>
      </c>
      <c r="H67" s="384">
        <v>1</v>
      </c>
      <c r="I67" s="385">
        <f>H67/E67</f>
        <v>0.1111111111111111</v>
      </c>
      <c r="J67" s="386">
        <f t="shared" ref="J67" si="13">G67+I67</f>
        <v>0.33333333333333331</v>
      </c>
    </row>
    <row r="68" spans="1:10" ht="14.5" x14ac:dyDescent="0.35">
      <c r="A68" s="169" t="s">
        <v>428</v>
      </c>
      <c r="B68" s="169" t="s">
        <v>429</v>
      </c>
      <c r="C68" s="376" t="s">
        <v>440</v>
      </c>
      <c r="D68" s="383" t="s">
        <v>441</v>
      </c>
      <c r="E68" s="384">
        <v>4</v>
      </c>
      <c r="F68" s="384"/>
      <c r="G68" s="389"/>
      <c r="H68" s="384"/>
      <c r="I68" s="385"/>
      <c r="J68" s="390"/>
    </row>
    <row r="69" spans="1:10" ht="14.5" x14ac:dyDescent="0.35">
      <c r="A69" s="169" t="s">
        <v>428</v>
      </c>
      <c r="B69" s="169" t="s">
        <v>429</v>
      </c>
      <c r="C69" s="376" t="s">
        <v>442</v>
      </c>
      <c r="D69" s="383" t="s">
        <v>443</v>
      </c>
      <c r="E69" s="384">
        <v>4</v>
      </c>
      <c r="F69" s="384"/>
      <c r="G69" s="389"/>
      <c r="H69" s="384">
        <v>1</v>
      </c>
      <c r="I69" s="385">
        <f t="shared" ref="I69:I73" si="14">H69/E69</f>
        <v>0.25</v>
      </c>
      <c r="J69" s="386">
        <f t="shared" ref="J69:J73" si="15">G69+I69</f>
        <v>0.25</v>
      </c>
    </row>
    <row r="70" spans="1:10" ht="14.5" x14ac:dyDescent="0.35">
      <c r="A70" s="169" t="s">
        <v>455</v>
      </c>
      <c r="B70" s="169" t="s">
        <v>456</v>
      </c>
      <c r="C70" s="376">
        <v>177</v>
      </c>
      <c r="D70" s="383" t="s">
        <v>316</v>
      </c>
      <c r="E70" s="384">
        <v>38</v>
      </c>
      <c r="F70" s="384">
        <v>1</v>
      </c>
      <c r="G70" s="385">
        <f>F70/E70</f>
        <v>2.6315789473684209E-2</v>
      </c>
      <c r="H70" s="384">
        <v>16</v>
      </c>
      <c r="I70" s="385">
        <f t="shared" si="14"/>
        <v>0.42105263157894735</v>
      </c>
      <c r="J70" s="386">
        <f t="shared" si="15"/>
        <v>0.44736842105263153</v>
      </c>
    </row>
    <row r="71" spans="1:10" ht="14.5" x14ac:dyDescent="0.35">
      <c r="A71" s="169" t="s">
        <v>455</v>
      </c>
      <c r="B71" s="169" t="s">
        <v>456</v>
      </c>
      <c r="C71" s="376">
        <v>314</v>
      </c>
      <c r="D71" s="383" t="s">
        <v>457</v>
      </c>
      <c r="E71" s="384">
        <v>184</v>
      </c>
      <c r="F71" s="384">
        <v>1</v>
      </c>
      <c r="G71" s="385">
        <f>F71/E71</f>
        <v>5.434782608695652E-3</v>
      </c>
      <c r="H71" s="384">
        <v>56</v>
      </c>
      <c r="I71" s="385">
        <f t="shared" si="14"/>
        <v>0.30434782608695654</v>
      </c>
      <c r="J71" s="386">
        <f t="shared" si="15"/>
        <v>0.30978260869565222</v>
      </c>
    </row>
    <row r="72" spans="1:10" ht="14.5" x14ac:dyDescent="0.35">
      <c r="A72" s="169" t="s">
        <v>455</v>
      </c>
      <c r="B72" s="169" t="s">
        <v>456</v>
      </c>
      <c r="C72" s="376">
        <v>315</v>
      </c>
      <c r="D72" s="383" t="s">
        <v>458</v>
      </c>
      <c r="E72" s="384">
        <v>15</v>
      </c>
      <c r="F72" s="384">
        <v>1</v>
      </c>
      <c r="G72" s="385">
        <f>F72/E72</f>
        <v>6.6666666666666666E-2</v>
      </c>
      <c r="H72" s="384">
        <v>3</v>
      </c>
      <c r="I72" s="385">
        <f t="shared" si="14"/>
        <v>0.2</v>
      </c>
      <c r="J72" s="386">
        <f t="shared" si="15"/>
        <v>0.26666666666666666</v>
      </c>
    </row>
    <row r="73" spans="1:10" ht="14.5" x14ac:dyDescent="0.35">
      <c r="A73" s="169" t="s">
        <v>455</v>
      </c>
      <c r="B73" s="169" t="s">
        <v>456</v>
      </c>
      <c r="C73" s="376">
        <v>602</v>
      </c>
      <c r="D73" s="383" t="s">
        <v>465</v>
      </c>
      <c r="E73" s="384">
        <v>7</v>
      </c>
      <c r="F73" s="384"/>
      <c r="G73" s="389"/>
      <c r="H73" s="384">
        <v>1</v>
      </c>
      <c r="I73" s="385">
        <f t="shared" si="14"/>
        <v>0.14285714285714285</v>
      </c>
      <c r="J73" s="386">
        <f t="shared" si="15"/>
        <v>0.14285714285714285</v>
      </c>
    </row>
    <row r="74" spans="1:10" ht="14.5" x14ac:dyDescent="0.35">
      <c r="A74" s="169" t="s">
        <v>455</v>
      </c>
      <c r="B74" s="169" t="s">
        <v>456</v>
      </c>
      <c r="C74" s="376">
        <v>603</v>
      </c>
      <c r="D74" s="383" t="s">
        <v>1368</v>
      </c>
      <c r="E74" s="384">
        <v>2</v>
      </c>
      <c r="F74" s="384"/>
      <c r="G74" s="389"/>
      <c r="H74" s="384"/>
      <c r="I74" s="385"/>
      <c r="J74" s="390"/>
    </row>
    <row r="75" spans="1:10" ht="14.5" x14ac:dyDescent="0.35">
      <c r="A75" s="169" t="s">
        <v>455</v>
      </c>
      <c r="B75" s="169" t="s">
        <v>456</v>
      </c>
      <c r="C75" s="376">
        <v>604</v>
      </c>
      <c r="D75" s="383" t="s">
        <v>460</v>
      </c>
      <c r="E75" s="384">
        <v>52</v>
      </c>
      <c r="F75" s="384">
        <v>4</v>
      </c>
      <c r="G75" s="385">
        <f>F75/E75</f>
        <v>7.6923076923076927E-2</v>
      </c>
      <c r="H75" s="384">
        <v>8</v>
      </c>
      <c r="I75" s="385">
        <f t="shared" ref="I75:I81" si="16">H75/E75</f>
        <v>0.15384615384615385</v>
      </c>
      <c r="J75" s="386">
        <f t="shared" ref="J75:J81" si="17">G75+I75</f>
        <v>0.23076923076923078</v>
      </c>
    </row>
    <row r="76" spans="1:10" ht="14.5" x14ac:dyDescent="0.35">
      <c r="A76" s="169" t="s">
        <v>455</v>
      </c>
      <c r="B76" s="169" t="s">
        <v>456</v>
      </c>
      <c r="C76" s="376">
        <v>605</v>
      </c>
      <c r="D76" s="383" t="s">
        <v>464</v>
      </c>
      <c r="E76" s="384">
        <v>3</v>
      </c>
      <c r="F76" s="384"/>
      <c r="G76" s="389"/>
      <c r="H76" s="384">
        <v>3</v>
      </c>
      <c r="I76" s="385">
        <f t="shared" si="16"/>
        <v>1</v>
      </c>
      <c r="J76" s="386">
        <f t="shared" si="17"/>
        <v>1</v>
      </c>
    </row>
    <row r="77" spans="1:10" ht="14.5" x14ac:dyDescent="0.35">
      <c r="A77" s="169" t="s">
        <v>455</v>
      </c>
      <c r="B77" s="169" t="s">
        <v>456</v>
      </c>
      <c r="C77" s="376">
        <v>607</v>
      </c>
      <c r="D77" s="383" t="s">
        <v>463</v>
      </c>
      <c r="E77" s="384">
        <v>23</v>
      </c>
      <c r="F77" s="384">
        <v>2</v>
      </c>
      <c r="G77" s="385">
        <f>F77/E77</f>
        <v>8.6956521739130432E-2</v>
      </c>
      <c r="H77" s="384">
        <v>5</v>
      </c>
      <c r="I77" s="385">
        <f t="shared" si="16"/>
        <v>0.21739130434782608</v>
      </c>
      <c r="J77" s="386">
        <f t="shared" si="17"/>
        <v>0.30434782608695654</v>
      </c>
    </row>
    <row r="78" spans="1:10" ht="14.5" x14ac:dyDescent="0.35">
      <c r="A78" s="169" t="s">
        <v>455</v>
      </c>
      <c r="B78" s="169" t="s">
        <v>456</v>
      </c>
      <c r="C78" s="376">
        <v>610</v>
      </c>
      <c r="D78" s="383" t="s">
        <v>459</v>
      </c>
      <c r="E78" s="384">
        <v>5</v>
      </c>
      <c r="F78" s="384"/>
      <c r="G78" s="389"/>
      <c r="H78" s="384">
        <v>3</v>
      </c>
      <c r="I78" s="385">
        <f t="shared" si="16"/>
        <v>0.6</v>
      </c>
      <c r="J78" s="386">
        <f t="shared" si="17"/>
        <v>0.6</v>
      </c>
    </row>
    <row r="79" spans="1:10" ht="14.5" x14ac:dyDescent="0.35">
      <c r="A79" s="169" t="s">
        <v>455</v>
      </c>
      <c r="B79" s="169" t="s">
        <v>456</v>
      </c>
      <c r="C79" s="376" t="s">
        <v>461</v>
      </c>
      <c r="D79" s="383" t="s">
        <v>462</v>
      </c>
      <c r="E79" s="384">
        <v>59</v>
      </c>
      <c r="F79" s="384">
        <v>7</v>
      </c>
      <c r="G79" s="385">
        <f>F79/E79</f>
        <v>0.11864406779661017</v>
      </c>
      <c r="H79" s="384">
        <v>16</v>
      </c>
      <c r="I79" s="385">
        <f t="shared" si="16"/>
        <v>0.2711864406779661</v>
      </c>
      <c r="J79" s="386">
        <f t="shared" si="17"/>
        <v>0.38983050847457629</v>
      </c>
    </row>
    <row r="80" spans="1:10" ht="14.5" x14ac:dyDescent="0.35">
      <c r="A80" s="169" t="s">
        <v>455</v>
      </c>
      <c r="B80" s="169" t="s">
        <v>466</v>
      </c>
      <c r="C80" s="376" t="s">
        <v>468</v>
      </c>
      <c r="D80" s="383" t="s">
        <v>241</v>
      </c>
      <c r="E80" s="384">
        <v>29</v>
      </c>
      <c r="F80" s="384">
        <v>1</v>
      </c>
      <c r="G80" s="385">
        <f>F80/E80</f>
        <v>3.4482758620689655E-2</v>
      </c>
      <c r="H80" s="384">
        <v>6</v>
      </c>
      <c r="I80" s="385">
        <f t="shared" si="16"/>
        <v>0.20689655172413793</v>
      </c>
      <c r="J80" s="386">
        <f t="shared" si="17"/>
        <v>0.24137931034482757</v>
      </c>
    </row>
    <row r="81" spans="1:10" ht="14.5" x14ac:dyDescent="0.35">
      <c r="A81" s="169" t="s">
        <v>455</v>
      </c>
      <c r="B81" s="169" t="s">
        <v>466</v>
      </c>
      <c r="C81" s="376" t="s">
        <v>472</v>
      </c>
      <c r="D81" s="383" t="s">
        <v>245</v>
      </c>
      <c r="E81" s="384">
        <v>18</v>
      </c>
      <c r="F81" s="384">
        <v>1</v>
      </c>
      <c r="G81" s="385">
        <f>F81/E81</f>
        <v>5.5555555555555552E-2</v>
      </c>
      <c r="H81" s="384">
        <v>3</v>
      </c>
      <c r="I81" s="385">
        <f t="shared" si="16"/>
        <v>0.16666666666666666</v>
      </c>
      <c r="J81" s="386">
        <f t="shared" si="17"/>
        <v>0.22222222222222221</v>
      </c>
    </row>
    <row r="82" spans="1:10" ht="14.5" x14ac:dyDescent="0.35">
      <c r="A82" s="169" t="s">
        <v>455</v>
      </c>
      <c r="B82" s="169" t="s">
        <v>466</v>
      </c>
      <c r="C82" s="376" t="s">
        <v>473</v>
      </c>
      <c r="D82" s="383" t="s">
        <v>246</v>
      </c>
      <c r="E82" s="384">
        <v>1</v>
      </c>
      <c r="F82" s="384"/>
      <c r="G82" s="389"/>
      <c r="H82" s="384"/>
      <c r="I82" s="385"/>
      <c r="J82" s="390"/>
    </row>
    <row r="83" spans="1:10" ht="14.5" x14ac:dyDescent="0.35">
      <c r="A83" s="169" t="s">
        <v>455</v>
      </c>
      <c r="B83" s="169" t="s">
        <v>466</v>
      </c>
      <c r="C83" s="376" t="s">
        <v>469</v>
      </c>
      <c r="D83" s="383" t="s">
        <v>314</v>
      </c>
      <c r="E83" s="384">
        <v>3</v>
      </c>
      <c r="F83" s="384"/>
      <c r="G83" s="389"/>
      <c r="H83" s="384">
        <v>1</v>
      </c>
      <c r="I83" s="385">
        <f t="shared" ref="I83:I89" si="18">H83/E83</f>
        <v>0.33333333333333331</v>
      </c>
      <c r="J83" s="386">
        <f t="shared" ref="J83:J89" si="19">G83+I83</f>
        <v>0.33333333333333331</v>
      </c>
    </row>
    <row r="84" spans="1:10" ht="14.5" x14ac:dyDescent="0.35">
      <c r="A84" s="169" t="s">
        <v>455</v>
      </c>
      <c r="B84" s="169" t="s">
        <v>466</v>
      </c>
      <c r="C84" s="376" t="s">
        <v>470</v>
      </c>
      <c r="D84" s="383" t="s">
        <v>243</v>
      </c>
      <c r="E84" s="384">
        <v>35</v>
      </c>
      <c r="F84" s="384">
        <v>3</v>
      </c>
      <c r="G84" s="385">
        <f>F84/E84</f>
        <v>8.5714285714285715E-2</v>
      </c>
      <c r="H84" s="384">
        <v>6</v>
      </c>
      <c r="I84" s="385">
        <f t="shared" si="18"/>
        <v>0.17142857142857143</v>
      </c>
      <c r="J84" s="386">
        <f t="shared" si="19"/>
        <v>0.25714285714285712</v>
      </c>
    </row>
    <row r="85" spans="1:10" ht="14.5" x14ac:dyDescent="0.35">
      <c r="A85" s="169" t="s">
        <v>455</v>
      </c>
      <c r="B85" s="169" t="s">
        <v>466</v>
      </c>
      <c r="C85" s="376" t="s">
        <v>467</v>
      </c>
      <c r="D85" s="383" t="s">
        <v>240</v>
      </c>
      <c r="E85" s="384">
        <v>6</v>
      </c>
      <c r="F85" s="384"/>
      <c r="G85" s="389"/>
      <c r="H85" s="384">
        <v>1</v>
      </c>
      <c r="I85" s="385">
        <f t="shared" si="18"/>
        <v>0.16666666666666666</v>
      </c>
      <c r="J85" s="386">
        <f t="shared" si="19"/>
        <v>0.16666666666666666</v>
      </c>
    </row>
    <row r="86" spans="1:10" ht="14.5" x14ac:dyDescent="0.35">
      <c r="A86" s="169" t="s">
        <v>455</v>
      </c>
      <c r="B86" s="169" t="s">
        <v>466</v>
      </c>
      <c r="C86" s="376" t="s">
        <v>471</v>
      </c>
      <c r="D86" s="383" t="s">
        <v>244</v>
      </c>
      <c r="E86" s="384">
        <v>17</v>
      </c>
      <c r="F86" s="384"/>
      <c r="G86" s="389"/>
      <c r="H86" s="384">
        <v>1</v>
      </c>
      <c r="I86" s="385">
        <f t="shared" si="18"/>
        <v>5.8823529411764705E-2</v>
      </c>
      <c r="J86" s="386">
        <f t="shared" si="19"/>
        <v>5.8823529411764705E-2</v>
      </c>
    </row>
    <row r="87" spans="1:10" ht="14.5" x14ac:dyDescent="0.35">
      <c r="A87" s="169" t="s">
        <v>455</v>
      </c>
      <c r="B87" s="169" t="s">
        <v>466</v>
      </c>
      <c r="C87" s="376">
        <v>128</v>
      </c>
      <c r="D87" s="383" t="s">
        <v>242</v>
      </c>
      <c r="E87" s="384">
        <v>5</v>
      </c>
      <c r="F87" s="384"/>
      <c r="G87" s="389"/>
      <c r="H87" s="384">
        <v>2</v>
      </c>
      <c r="I87" s="385">
        <f t="shared" si="18"/>
        <v>0.4</v>
      </c>
      <c r="J87" s="386">
        <f t="shared" si="19"/>
        <v>0.4</v>
      </c>
    </row>
    <row r="88" spans="1:10" ht="14.5" x14ac:dyDescent="0.35">
      <c r="A88" s="169" t="s">
        <v>455</v>
      </c>
      <c r="B88" s="169" t="s">
        <v>466</v>
      </c>
      <c r="C88" s="376">
        <v>172</v>
      </c>
      <c r="D88" s="383" t="s">
        <v>495</v>
      </c>
      <c r="E88" s="384">
        <v>5</v>
      </c>
      <c r="F88" s="384"/>
      <c r="G88" s="389"/>
      <c r="H88" s="384">
        <v>3</v>
      </c>
      <c r="I88" s="385">
        <f t="shared" si="18"/>
        <v>0.6</v>
      </c>
      <c r="J88" s="386">
        <f t="shared" si="19"/>
        <v>0.6</v>
      </c>
    </row>
    <row r="89" spans="1:10" ht="14.5" x14ac:dyDescent="0.35">
      <c r="A89" s="169" t="s">
        <v>455</v>
      </c>
      <c r="B89" s="169" t="s">
        <v>466</v>
      </c>
      <c r="C89" s="376">
        <v>175</v>
      </c>
      <c r="D89" s="383" t="s">
        <v>477</v>
      </c>
      <c r="E89" s="384">
        <v>3</v>
      </c>
      <c r="F89" s="384"/>
      <c r="G89" s="389"/>
      <c r="H89" s="384">
        <v>1</v>
      </c>
      <c r="I89" s="385">
        <f t="shared" si="18"/>
        <v>0.33333333333333331</v>
      </c>
      <c r="J89" s="386">
        <f t="shared" si="19"/>
        <v>0.33333333333333331</v>
      </c>
    </row>
    <row r="90" spans="1:10" ht="14.5" x14ac:dyDescent="0.35">
      <c r="A90" s="169" t="s">
        <v>455</v>
      </c>
      <c r="B90" s="169" t="s">
        <v>466</v>
      </c>
      <c r="C90" s="376">
        <v>193</v>
      </c>
      <c r="D90" s="383" t="s">
        <v>492</v>
      </c>
      <c r="E90" s="384">
        <v>1</v>
      </c>
      <c r="F90" s="384"/>
      <c r="G90" s="389"/>
      <c r="H90" s="384"/>
      <c r="I90" s="385"/>
      <c r="J90" s="390"/>
    </row>
    <row r="91" spans="1:10" ht="14.5" x14ac:dyDescent="0.35">
      <c r="A91" s="169" t="s">
        <v>455</v>
      </c>
      <c r="B91" s="169" t="s">
        <v>466</v>
      </c>
      <c r="C91" s="376">
        <v>194</v>
      </c>
      <c r="D91" s="383" t="s">
        <v>493</v>
      </c>
      <c r="E91" s="384">
        <v>1</v>
      </c>
      <c r="F91" s="384"/>
      <c r="G91" s="389"/>
      <c r="H91" s="384"/>
      <c r="I91" s="385"/>
      <c r="J91" s="390"/>
    </row>
    <row r="92" spans="1:10" ht="14.5" x14ac:dyDescent="0.35">
      <c r="A92" s="169" t="s">
        <v>455</v>
      </c>
      <c r="B92" s="169" t="s">
        <v>466</v>
      </c>
      <c r="C92" s="376">
        <v>196</v>
      </c>
      <c r="D92" s="383" t="s">
        <v>494</v>
      </c>
      <c r="E92" s="384">
        <v>4</v>
      </c>
      <c r="F92" s="384">
        <v>1</v>
      </c>
      <c r="G92" s="389"/>
      <c r="H92" s="384"/>
      <c r="I92" s="385"/>
      <c r="J92" s="390"/>
    </row>
    <row r="93" spans="1:10" ht="14.5" x14ac:dyDescent="0.35">
      <c r="A93" s="169" t="s">
        <v>455</v>
      </c>
      <c r="B93" s="169" t="s">
        <v>466</v>
      </c>
      <c r="C93" s="376">
        <v>204</v>
      </c>
      <c r="D93" s="383" t="s">
        <v>491</v>
      </c>
      <c r="E93" s="384">
        <v>7</v>
      </c>
      <c r="F93" s="384"/>
      <c r="G93" s="389"/>
      <c r="H93" s="384">
        <v>4</v>
      </c>
      <c r="I93" s="385">
        <f t="shared" ref="I93:I94" si="20">H93/E93</f>
        <v>0.5714285714285714</v>
      </c>
      <c r="J93" s="386">
        <f t="shared" ref="J93:J94" si="21">G93+I93</f>
        <v>0.5714285714285714</v>
      </c>
    </row>
    <row r="94" spans="1:10" ht="14.5" x14ac:dyDescent="0.35">
      <c r="A94" s="169" t="s">
        <v>455</v>
      </c>
      <c r="B94" s="169" t="s">
        <v>466</v>
      </c>
      <c r="C94" s="376">
        <v>207</v>
      </c>
      <c r="D94" s="383" t="s">
        <v>474</v>
      </c>
      <c r="E94" s="384">
        <v>22</v>
      </c>
      <c r="F94" s="384"/>
      <c r="G94" s="389"/>
      <c r="H94" s="384">
        <v>8</v>
      </c>
      <c r="I94" s="385">
        <f t="shared" si="20"/>
        <v>0.36363636363636365</v>
      </c>
      <c r="J94" s="386">
        <f t="shared" si="21"/>
        <v>0.36363636363636365</v>
      </c>
    </row>
    <row r="95" spans="1:10" ht="14.5" x14ac:dyDescent="0.35">
      <c r="A95" s="169" t="s">
        <v>455</v>
      </c>
      <c r="B95" s="169" t="s">
        <v>466</v>
      </c>
      <c r="C95" s="376">
        <v>208</v>
      </c>
      <c r="D95" s="383" t="s">
        <v>475</v>
      </c>
      <c r="E95" s="384">
        <v>3</v>
      </c>
      <c r="F95" s="384"/>
      <c r="G95" s="389"/>
      <c r="H95" s="384"/>
      <c r="I95" s="385"/>
      <c r="J95" s="390"/>
    </row>
    <row r="96" spans="1:10" ht="14.5" x14ac:dyDescent="0.35">
      <c r="A96" s="169" t="s">
        <v>455</v>
      </c>
      <c r="B96" s="169" t="s">
        <v>466</v>
      </c>
      <c r="C96" s="376">
        <v>209</v>
      </c>
      <c r="D96" s="383" t="s">
        <v>476</v>
      </c>
      <c r="E96" s="384">
        <v>9</v>
      </c>
      <c r="F96" s="384">
        <v>1</v>
      </c>
      <c r="G96" s="385">
        <f>F96/E96</f>
        <v>0.1111111111111111</v>
      </c>
      <c r="H96" s="384">
        <v>2</v>
      </c>
      <c r="I96" s="385">
        <f>H96/E96</f>
        <v>0.22222222222222221</v>
      </c>
      <c r="J96" s="386">
        <f t="shared" ref="J96:J97" si="22">G96+I96</f>
        <v>0.33333333333333331</v>
      </c>
    </row>
    <row r="97" spans="1:10" ht="14.5" x14ac:dyDescent="0.35">
      <c r="A97" s="169" t="s">
        <v>455</v>
      </c>
      <c r="B97" s="169" t="s">
        <v>466</v>
      </c>
      <c r="C97" s="376">
        <v>212</v>
      </c>
      <c r="D97" s="383" t="s">
        <v>335</v>
      </c>
      <c r="E97" s="384">
        <v>3</v>
      </c>
      <c r="F97" s="384"/>
      <c r="G97" s="389"/>
      <c r="H97" s="384">
        <v>1</v>
      </c>
      <c r="I97" s="385">
        <f>H97/E97</f>
        <v>0.33333333333333331</v>
      </c>
      <c r="J97" s="386">
        <f t="shared" si="22"/>
        <v>0.33333333333333331</v>
      </c>
    </row>
    <row r="98" spans="1:10" ht="14.5" x14ac:dyDescent="0.35">
      <c r="A98" s="169" t="s">
        <v>455</v>
      </c>
      <c r="B98" s="169" t="s">
        <v>466</v>
      </c>
      <c r="C98" s="376">
        <v>214</v>
      </c>
      <c r="D98" s="383" t="s">
        <v>478</v>
      </c>
      <c r="E98" s="384">
        <v>5</v>
      </c>
      <c r="F98" s="384"/>
      <c r="G98" s="389"/>
      <c r="H98" s="384"/>
      <c r="I98" s="385"/>
      <c r="J98" s="390"/>
    </row>
    <row r="99" spans="1:10" ht="14.5" x14ac:dyDescent="0.35">
      <c r="A99" s="169" t="s">
        <v>455</v>
      </c>
      <c r="B99" s="169" t="s">
        <v>466</v>
      </c>
      <c r="C99" s="376">
        <v>230</v>
      </c>
      <c r="D99" s="383" t="s">
        <v>479</v>
      </c>
      <c r="E99" s="384">
        <v>4</v>
      </c>
      <c r="F99" s="384"/>
      <c r="G99" s="389"/>
      <c r="H99" s="384">
        <v>1</v>
      </c>
      <c r="I99" s="385">
        <f t="shared" ref="I99:I103" si="23">H99/E99</f>
        <v>0.25</v>
      </c>
      <c r="J99" s="386">
        <f t="shared" ref="J99:J103" si="24">G99+I99</f>
        <v>0.25</v>
      </c>
    </row>
    <row r="100" spans="1:10" ht="14.5" x14ac:dyDescent="0.35">
      <c r="A100" s="169" t="s">
        <v>455</v>
      </c>
      <c r="B100" s="169" t="s">
        <v>466</v>
      </c>
      <c r="C100" s="376">
        <v>239</v>
      </c>
      <c r="D100" s="383" t="s">
        <v>490</v>
      </c>
      <c r="E100" s="384">
        <v>6</v>
      </c>
      <c r="F100" s="384">
        <v>1</v>
      </c>
      <c r="G100" s="385">
        <f>F100/E100</f>
        <v>0.16666666666666666</v>
      </c>
      <c r="H100" s="384">
        <v>2</v>
      </c>
      <c r="I100" s="385">
        <f t="shared" si="23"/>
        <v>0.33333333333333331</v>
      </c>
      <c r="J100" s="386">
        <f t="shared" si="24"/>
        <v>0.5</v>
      </c>
    </row>
    <row r="101" spans="1:10" ht="14.5" x14ac:dyDescent="0.35">
      <c r="A101" s="169" t="s">
        <v>455</v>
      </c>
      <c r="B101" s="169" t="s">
        <v>466</v>
      </c>
      <c r="C101" s="376">
        <v>305</v>
      </c>
      <c r="D101" s="383" t="s">
        <v>486</v>
      </c>
      <c r="E101" s="384">
        <v>6</v>
      </c>
      <c r="F101" s="384"/>
      <c r="G101" s="389"/>
      <c r="H101" s="384">
        <v>2</v>
      </c>
      <c r="I101" s="385">
        <f t="shared" si="23"/>
        <v>0.33333333333333331</v>
      </c>
      <c r="J101" s="386">
        <f t="shared" si="24"/>
        <v>0.33333333333333331</v>
      </c>
    </row>
    <row r="102" spans="1:10" ht="14.5" x14ac:dyDescent="0.35">
      <c r="A102" s="169" t="s">
        <v>455</v>
      </c>
      <c r="B102" s="169" t="s">
        <v>466</v>
      </c>
      <c r="C102" s="376">
        <v>342</v>
      </c>
      <c r="D102" s="383" t="s">
        <v>496</v>
      </c>
      <c r="E102" s="384">
        <v>17</v>
      </c>
      <c r="F102" s="384">
        <v>1</v>
      </c>
      <c r="G102" s="385">
        <f>F102/E102</f>
        <v>5.8823529411764705E-2</v>
      </c>
      <c r="H102" s="384">
        <v>2</v>
      </c>
      <c r="I102" s="385">
        <f t="shared" si="23"/>
        <v>0.11764705882352941</v>
      </c>
      <c r="J102" s="386">
        <f t="shared" si="24"/>
        <v>0.1764705882352941</v>
      </c>
    </row>
    <row r="103" spans="1:10" ht="14.5" x14ac:dyDescent="0.35">
      <c r="A103" s="169" t="s">
        <v>455</v>
      </c>
      <c r="B103" s="169" t="s">
        <v>466</v>
      </c>
      <c r="C103" s="376">
        <v>357</v>
      </c>
      <c r="D103" s="383" t="s">
        <v>250</v>
      </c>
      <c r="E103" s="384">
        <v>3</v>
      </c>
      <c r="F103" s="384"/>
      <c r="G103" s="389"/>
      <c r="H103" s="384">
        <v>1</v>
      </c>
      <c r="I103" s="385">
        <f t="shared" si="23"/>
        <v>0.33333333333333331</v>
      </c>
      <c r="J103" s="386">
        <f t="shared" si="24"/>
        <v>0.33333333333333331</v>
      </c>
    </row>
    <row r="104" spans="1:10" ht="14.5" x14ac:dyDescent="0.35">
      <c r="A104" s="169" t="s">
        <v>455</v>
      </c>
      <c r="B104" s="169" t="s">
        <v>466</v>
      </c>
      <c r="C104" s="376">
        <v>358</v>
      </c>
      <c r="D104" s="383" t="s">
        <v>1369</v>
      </c>
      <c r="E104" s="384">
        <v>1</v>
      </c>
      <c r="F104" s="384">
        <v>1</v>
      </c>
      <c r="G104" s="385">
        <f>F104/E104</f>
        <v>1</v>
      </c>
      <c r="H104" s="384"/>
      <c r="I104" s="385"/>
      <c r="J104" s="390"/>
    </row>
    <row r="105" spans="1:10" ht="14.5" x14ac:dyDescent="0.35">
      <c r="A105" s="169" t="s">
        <v>455</v>
      </c>
      <c r="B105" s="169" t="s">
        <v>466</v>
      </c>
      <c r="C105" s="376">
        <v>902</v>
      </c>
      <c r="D105" s="383" t="s">
        <v>487</v>
      </c>
      <c r="E105" s="384">
        <v>4</v>
      </c>
      <c r="F105" s="384">
        <v>2</v>
      </c>
      <c r="G105" s="385">
        <f>F105/E105</f>
        <v>0.5</v>
      </c>
      <c r="H105" s="384"/>
      <c r="I105" s="385"/>
      <c r="J105" s="390"/>
    </row>
    <row r="106" spans="1:10" ht="14.5" x14ac:dyDescent="0.35">
      <c r="A106" s="169" t="s">
        <v>455</v>
      </c>
      <c r="B106" s="169" t="s">
        <v>466</v>
      </c>
      <c r="C106" s="376">
        <v>910</v>
      </c>
      <c r="D106" s="383" t="s">
        <v>255</v>
      </c>
      <c r="E106" s="384">
        <v>19</v>
      </c>
      <c r="F106" s="384">
        <v>1</v>
      </c>
      <c r="G106" s="385">
        <f>F106/E106</f>
        <v>5.2631578947368418E-2</v>
      </c>
      <c r="H106" s="384">
        <v>5</v>
      </c>
      <c r="I106" s="385">
        <f t="shared" ref="I106:I107" si="25">H106/E106</f>
        <v>0.26315789473684209</v>
      </c>
      <c r="J106" s="386">
        <f t="shared" ref="J106:J107" si="26">G106+I106</f>
        <v>0.31578947368421051</v>
      </c>
    </row>
    <row r="107" spans="1:10" ht="14.5" x14ac:dyDescent="0.35">
      <c r="A107" s="169" t="s">
        <v>455</v>
      </c>
      <c r="B107" s="169" t="s">
        <v>466</v>
      </c>
      <c r="C107" s="376" t="s">
        <v>480</v>
      </c>
      <c r="D107" s="383" t="s">
        <v>481</v>
      </c>
      <c r="E107" s="384">
        <v>6</v>
      </c>
      <c r="F107" s="384"/>
      <c r="G107" s="389"/>
      <c r="H107" s="384">
        <v>3</v>
      </c>
      <c r="I107" s="385">
        <f t="shared" si="25"/>
        <v>0.5</v>
      </c>
      <c r="J107" s="386">
        <f t="shared" si="26"/>
        <v>0.5</v>
      </c>
    </row>
    <row r="108" spans="1:10" ht="14.5" x14ac:dyDescent="0.35">
      <c r="A108" s="169" t="s">
        <v>455</v>
      </c>
      <c r="B108" s="169" t="s">
        <v>466</v>
      </c>
      <c r="C108" s="376" t="s">
        <v>482</v>
      </c>
      <c r="D108" s="383" t="s">
        <v>483</v>
      </c>
      <c r="E108" s="384">
        <v>1</v>
      </c>
      <c r="F108" s="384"/>
      <c r="G108" s="389"/>
      <c r="H108" s="384"/>
      <c r="I108" s="385"/>
      <c r="J108" s="390"/>
    </row>
    <row r="109" spans="1:10" ht="14.5" x14ac:dyDescent="0.35">
      <c r="A109" s="169" t="s">
        <v>455</v>
      </c>
      <c r="B109" s="169" t="s">
        <v>466</v>
      </c>
      <c r="C109" s="376" t="s">
        <v>484</v>
      </c>
      <c r="D109" s="383" t="s">
        <v>485</v>
      </c>
      <c r="E109" s="384">
        <v>21</v>
      </c>
      <c r="F109" s="384">
        <v>1</v>
      </c>
      <c r="G109" s="385">
        <f>F109/E109</f>
        <v>4.7619047619047616E-2</v>
      </c>
      <c r="H109" s="384">
        <v>9</v>
      </c>
      <c r="I109" s="385">
        <f>H109/E109</f>
        <v>0.42857142857142855</v>
      </c>
      <c r="J109" s="386">
        <f t="shared" ref="J109" si="27">G109+I109</f>
        <v>0.47619047619047616</v>
      </c>
    </row>
    <row r="110" spans="1:10" ht="14.5" x14ac:dyDescent="0.35">
      <c r="A110" s="169" t="s">
        <v>455</v>
      </c>
      <c r="B110" s="169" t="s">
        <v>466</v>
      </c>
      <c r="C110" s="376" t="s">
        <v>488</v>
      </c>
      <c r="D110" s="383" t="s">
        <v>489</v>
      </c>
      <c r="E110" s="384">
        <v>8</v>
      </c>
      <c r="F110" s="384"/>
      <c r="G110" s="389"/>
      <c r="H110" s="384"/>
      <c r="I110" s="385"/>
      <c r="J110" s="390"/>
    </row>
    <row r="111" spans="1:10" ht="14.5" x14ac:dyDescent="0.35">
      <c r="A111" s="169" t="s">
        <v>455</v>
      </c>
      <c r="B111" s="169" t="s">
        <v>498</v>
      </c>
      <c r="C111" s="376" t="s">
        <v>501</v>
      </c>
      <c r="D111" s="383" t="s">
        <v>502</v>
      </c>
      <c r="E111" s="384">
        <v>439</v>
      </c>
      <c r="F111" s="384">
        <v>76</v>
      </c>
      <c r="G111" s="385">
        <f>F111/E111</f>
        <v>0.17312072892938496</v>
      </c>
      <c r="H111" s="384">
        <v>111</v>
      </c>
      <c r="I111" s="385">
        <f>H111/E111</f>
        <v>0.2528473804100228</v>
      </c>
      <c r="J111" s="386">
        <f t="shared" ref="J111" si="28">G111+I111</f>
        <v>0.42596810933940776</v>
      </c>
    </row>
    <row r="112" spans="1:10" ht="14.5" x14ac:dyDescent="0.35">
      <c r="A112" s="169" t="s">
        <v>455</v>
      </c>
      <c r="B112" s="169" t="s">
        <v>498</v>
      </c>
      <c r="C112" s="376" t="s">
        <v>528</v>
      </c>
      <c r="D112" s="383" t="s">
        <v>529</v>
      </c>
      <c r="E112" s="384">
        <v>8</v>
      </c>
      <c r="F112" s="384"/>
      <c r="G112" s="389"/>
      <c r="H112" s="384"/>
      <c r="I112" s="385"/>
      <c r="J112" s="390"/>
    </row>
    <row r="113" spans="1:10" ht="14.5" x14ac:dyDescent="0.35">
      <c r="A113" s="169" t="s">
        <v>455</v>
      </c>
      <c r="B113" s="169" t="s">
        <v>498</v>
      </c>
      <c r="C113" s="376">
        <v>149</v>
      </c>
      <c r="D113" s="383" t="s">
        <v>500</v>
      </c>
      <c r="E113" s="384">
        <v>3</v>
      </c>
      <c r="F113" s="384"/>
      <c r="G113" s="389"/>
      <c r="H113" s="384">
        <v>1</v>
      </c>
      <c r="I113" s="385">
        <f t="shared" ref="I113:I116" si="29">H113/E113</f>
        <v>0.33333333333333331</v>
      </c>
      <c r="J113" s="386">
        <f t="shared" ref="J113:J116" si="30">G113+I113</f>
        <v>0.33333333333333331</v>
      </c>
    </row>
    <row r="114" spans="1:10" ht="14.5" x14ac:dyDescent="0.35">
      <c r="A114" s="169" t="s">
        <v>455</v>
      </c>
      <c r="B114" s="169" t="s">
        <v>498</v>
      </c>
      <c r="C114" s="376">
        <v>156</v>
      </c>
      <c r="D114" s="383" t="s">
        <v>321</v>
      </c>
      <c r="E114" s="384">
        <v>3</v>
      </c>
      <c r="F114" s="384"/>
      <c r="G114" s="389"/>
      <c r="H114" s="384">
        <v>3</v>
      </c>
      <c r="I114" s="385">
        <f t="shared" si="29"/>
        <v>1</v>
      </c>
      <c r="J114" s="386">
        <f t="shared" si="30"/>
        <v>1</v>
      </c>
    </row>
    <row r="115" spans="1:10" ht="14.5" x14ac:dyDescent="0.35">
      <c r="A115" s="169" t="s">
        <v>455</v>
      </c>
      <c r="B115" s="169" t="s">
        <v>498</v>
      </c>
      <c r="C115" s="376">
        <v>167</v>
      </c>
      <c r="D115" s="383" t="s">
        <v>317</v>
      </c>
      <c r="E115" s="384">
        <v>26</v>
      </c>
      <c r="F115" s="384">
        <v>2</v>
      </c>
      <c r="G115" s="385">
        <f>F115/E115</f>
        <v>7.6923076923076927E-2</v>
      </c>
      <c r="H115" s="384">
        <v>7</v>
      </c>
      <c r="I115" s="385">
        <f t="shared" si="29"/>
        <v>0.26923076923076922</v>
      </c>
      <c r="J115" s="386">
        <f t="shared" si="30"/>
        <v>0.34615384615384615</v>
      </c>
    </row>
    <row r="116" spans="1:10" ht="14.5" x14ac:dyDescent="0.35">
      <c r="A116" s="169" t="s">
        <v>455</v>
      </c>
      <c r="B116" s="169" t="s">
        <v>498</v>
      </c>
      <c r="C116" s="376">
        <v>213</v>
      </c>
      <c r="D116" s="383" t="s">
        <v>514</v>
      </c>
      <c r="E116" s="384">
        <v>19</v>
      </c>
      <c r="F116" s="384"/>
      <c r="G116" s="389"/>
      <c r="H116" s="384">
        <v>7</v>
      </c>
      <c r="I116" s="385">
        <f t="shared" si="29"/>
        <v>0.36842105263157893</v>
      </c>
      <c r="J116" s="386">
        <f t="shared" si="30"/>
        <v>0.36842105263157893</v>
      </c>
    </row>
    <row r="117" spans="1:10" ht="14.5" x14ac:dyDescent="0.35">
      <c r="A117" s="169" t="s">
        <v>455</v>
      </c>
      <c r="B117" s="169" t="s">
        <v>498</v>
      </c>
      <c r="C117" s="376">
        <v>232</v>
      </c>
      <c r="D117" s="383" t="s">
        <v>515</v>
      </c>
      <c r="E117" s="384">
        <v>4</v>
      </c>
      <c r="F117" s="384"/>
      <c r="G117" s="389"/>
      <c r="H117" s="384"/>
      <c r="I117" s="385"/>
      <c r="J117" s="390"/>
    </row>
    <row r="118" spans="1:10" ht="14.5" x14ac:dyDescent="0.35">
      <c r="A118" s="169" t="s">
        <v>455</v>
      </c>
      <c r="B118" s="169" t="s">
        <v>498</v>
      </c>
      <c r="C118" s="376">
        <v>233</v>
      </c>
      <c r="D118" s="383" t="s">
        <v>522</v>
      </c>
      <c r="E118" s="384">
        <v>4</v>
      </c>
      <c r="F118" s="384"/>
      <c r="G118" s="389"/>
      <c r="H118" s="384">
        <v>2</v>
      </c>
      <c r="I118" s="385">
        <f t="shared" ref="I118:I124" si="31">H118/E118</f>
        <v>0.5</v>
      </c>
      <c r="J118" s="386">
        <f t="shared" ref="J118:J124" si="32">G118+I118</f>
        <v>0.5</v>
      </c>
    </row>
    <row r="119" spans="1:10" ht="29" x14ac:dyDescent="0.35">
      <c r="A119" s="169" t="s">
        <v>455</v>
      </c>
      <c r="B119" s="169" t="s">
        <v>498</v>
      </c>
      <c r="C119" s="376">
        <v>237</v>
      </c>
      <c r="D119" s="383" t="s">
        <v>1370</v>
      </c>
      <c r="E119" s="384">
        <v>1</v>
      </c>
      <c r="F119" s="384"/>
      <c r="G119" s="389"/>
      <c r="H119" s="384">
        <v>1</v>
      </c>
      <c r="I119" s="385">
        <f t="shared" si="31"/>
        <v>1</v>
      </c>
      <c r="J119" s="386">
        <f t="shared" si="32"/>
        <v>1</v>
      </c>
    </row>
    <row r="120" spans="1:10" ht="14.5" x14ac:dyDescent="0.35">
      <c r="A120" s="169" t="s">
        <v>455</v>
      </c>
      <c r="B120" s="169" t="s">
        <v>498</v>
      </c>
      <c r="C120" s="376">
        <v>238</v>
      </c>
      <c r="D120" s="383" t="s">
        <v>509</v>
      </c>
      <c r="E120" s="384">
        <v>4</v>
      </c>
      <c r="F120" s="384"/>
      <c r="G120" s="389"/>
      <c r="H120" s="384">
        <v>1</v>
      </c>
      <c r="I120" s="385">
        <f t="shared" si="31"/>
        <v>0.25</v>
      </c>
      <c r="J120" s="386">
        <f t="shared" si="32"/>
        <v>0.25</v>
      </c>
    </row>
    <row r="121" spans="1:10" ht="14.5" x14ac:dyDescent="0.35">
      <c r="A121" s="169" t="s">
        <v>455</v>
      </c>
      <c r="B121" s="169" t="s">
        <v>498</v>
      </c>
      <c r="C121" s="376">
        <v>301</v>
      </c>
      <c r="D121" s="383" t="s">
        <v>499</v>
      </c>
      <c r="E121" s="384">
        <v>81</v>
      </c>
      <c r="F121" s="384">
        <v>1</v>
      </c>
      <c r="G121" s="385">
        <f>F121/E121</f>
        <v>1.2345679012345678E-2</v>
      </c>
      <c r="H121" s="384">
        <v>33</v>
      </c>
      <c r="I121" s="385">
        <f t="shared" si="31"/>
        <v>0.40740740740740738</v>
      </c>
      <c r="J121" s="386">
        <f t="shared" si="32"/>
        <v>0.41975308641975306</v>
      </c>
    </row>
    <row r="122" spans="1:10" ht="14.5" x14ac:dyDescent="0.35">
      <c r="A122" s="169" t="s">
        <v>455</v>
      </c>
      <c r="B122" s="169" t="s">
        <v>498</v>
      </c>
      <c r="C122" s="376">
        <v>341</v>
      </c>
      <c r="D122" s="383" t="s">
        <v>534</v>
      </c>
      <c r="E122" s="384">
        <v>14</v>
      </c>
      <c r="F122" s="384"/>
      <c r="G122" s="385"/>
      <c r="H122" s="384">
        <v>4</v>
      </c>
      <c r="I122" s="385">
        <f t="shared" si="31"/>
        <v>0.2857142857142857</v>
      </c>
      <c r="J122" s="386">
        <f t="shared" si="32"/>
        <v>0.2857142857142857</v>
      </c>
    </row>
    <row r="123" spans="1:10" ht="14.5" x14ac:dyDescent="0.35">
      <c r="A123" s="169" t="s">
        <v>455</v>
      </c>
      <c r="B123" s="169" t="s">
        <v>498</v>
      </c>
      <c r="C123" s="376">
        <v>804</v>
      </c>
      <c r="D123" s="383" t="s">
        <v>368</v>
      </c>
      <c r="E123" s="384">
        <v>6</v>
      </c>
      <c r="F123" s="384"/>
      <c r="G123" s="389"/>
      <c r="H123" s="384">
        <v>1</v>
      </c>
      <c r="I123" s="385">
        <f t="shared" si="31"/>
        <v>0.16666666666666666</v>
      </c>
      <c r="J123" s="386">
        <f t="shared" si="32"/>
        <v>0.16666666666666666</v>
      </c>
    </row>
    <row r="124" spans="1:10" ht="14.5" x14ac:dyDescent="0.35">
      <c r="A124" s="169" t="s">
        <v>455</v>
      </c>
      <c r="B124" s="169" t="s">
        <v>498</v>
      </c>
      <c r="C124" s="376">
        <v>805</v>
      </c>
      <c r="D124" s="383" t="s">
        <v>533</v>
      </c>
      <c r="E124" s="384">
        <v>3</v>
      </c>
      <c r="F124" s="384"/>
      <c r="G124" s="389"/>
      <c r="H124" s="384">
        <v>1</v>
      </c>
      <c r="I124" s="385">
        <f t="shared" si="31"/>
        <v>0.33333333333333331</v>
      </c>
      <c r="J124" s="386">
        <f t="shared" si="32"/>
        <v>0.33333333333333331</v>
      </c>
    </row>
    <row r="125" spans="1:10" ht="14.5" customHeight="1" x14ac:dyDescent="0.35">
      <c r="A125" s="169" t="s">
        <v>455</v>
      </c>
      <c r="B125" s="169" t="s">
        <v>498</v>
      </c>
      <c r="C125" s="376">
        <v>813</v>
      </c>
      <c r="D125" s="383" t="s">
        <v>523</v>
      </c>
      <c r="E125" s="384">
        <v>1</v>
      </c>
      <c r="F125" s="384"/>
      <c r="G125" s="389"/>
      <c r="H125" s="384"/>
      <c r="I125" s="385"/>
      <c r="J125" s="390"/>
    </row>
    <row r="126" spans="1:10" ht="14.5" x14ac:dyDescent="0.35">
      <c r="A126" s="169" t="s">
        <v>455</v>
      </c>
      <c r="B126" s="169" t="s">
        <v>498</v>
      </c>
      <c r="C126" s="376">
        <v>814</v>
      </c>
      <c r="D126" s="383" t="s">
        <v>519</v>
      </c>
      <c r="E126" s="384">
        <v>1</v>
      </c>
      <c r="F126" s="384"/>
      <c r="G126" s="389"/>
      <c r="H126" s="384"/>
      <c r="I126" s="385"/>
      <c r="J126" s="390"/>
    </row>
    <row r="127" spans="1:10" ht="14.5" x14ac:dyDescent="0.35">
      <c r="A127" s="169" t="s">
        <v>455</v>
      </c>
      <c r="B127" s="169" t="s">
        <v>498</v>
      </c>
      <c r="C127" s="376" t="s">
        <v>530</v>
      </c>
      <c r="D127" s="383" t="s">
        <v>531</v>
      </c>
      <c r="E127" s="384">
        <v>8</v>
      </c>
      <c r="F127" s="384">
        <v>1</v>
      </c>
      <c r="G127" s="385">
        <f>F127/E127</f>
        <v>0.125</v>
      </c>
      <c r="H127" s="384">
        <v>1</v>
      </c>
      <c r="I127" s="385">
        <f t="shared" ref="I127:I128" si="33">H127/E127</f>
        <v>0.125</v>
      </c>
      <c r="J127" s="386">
        <f t="shared" ref="J127:J147" si="34">G127+I127</f>
        <v>0.25</v>
      </c>
    </row>
    <row r="128" spans="1:10" ht="14.5" x14ac:dyDescent="0.35">
      <c r="A128" s="169" t="s">
        <v>455</v>
      </c>
      <c r="B128" s="169" t="s">
        <v>498</v>
      </c>
      <c r="C128" s="376" t="s">
        <v>512</v>
      </c>
      <c r="D128" s="383" t="s">
        <v>513</v>
      </c>
      <c r="E128" s="384">
        <v>25</v>
      </c>
      <c r="F128" s="384"/>
      <c r="G128" s="385"/>
      <c r="H128" s="384">
        <v>10</v>
      </c>
      <c r="I128" s="385">
        <f t="shared" si="33"/>
        <v>0.4</v>
      </c>
      <c r="J128" s="386">
        <f t="shared" si="34"/>
        <v>0.4</v>
      </c>
    </row>
    <row r="129" spans="1:10" ht="29" x14ac:dyDescent="0.35">
      <c r="A129" s="169" t="s">
        <v>455</v>
      </c>
      <c r="B129" s="169" t="s">
        <v>498</v>
      </c>
      <c r="C129" s="376" t="s">
        <v>510</v>
      </c>
      <c r="D129" s="383" t="s">
        <v>511</v>
      </c>
      <c r="E129" s="384">
        <v>1</v>
      </c>
      <c r="F129" s="384">
        <v>1</v>
      </c>
      <c r="G129" s="385">
        <f>F129/E129</f>
        <v>1</v>
      </c>
      <c r="H129" s="384"/>
      <c r="I129" s="385"/>
      <c r="J129" s="386">
        <f t="shared" si="34"/>
        <v>1</v>
      </c>
    </row>
    <row r="130" spans="1:10" ht="14.5" x14ac:dyDescent="0.35">
      <c r="A130" s="169" t="s">
        <v>455</v>
      </c>
      <c r="B130" s="169" t="s">
        <v>498</v>
      </c>
      <c r="C130" s="376" t="s">
        <v>520</v>
      </c>
      <c r="D130" s="383" t="s">
        <v>521</v>
      </c>
      <c r="E130" s="384">
        <v>2</v>
      </c>
      <c r="F130" s="384">
        <v>1</v>
      </c>
      <c r="G130" s="385">
        <f>F130/E130</f>
        <v>0.5</v>
      </c>
      <c r="H130" s="384"/>
      <c r="I130" s="385"/>
      <c r="J130" s="386">
        <f t="shared" si="34"/>
        <v>0.5</v>
      </c>
    </row>
    <row r="131" spans="1:10" ht="14.5" x14ac:dyDescent="0.35">
      <c r="A131" s="169" t="s">
        <v>455</v>
      </c>
      <c r="B131" s="169" t="s">
        <v>498</v>
      </c>
      <c r="C131" s="376" t="s">
        <v>524</v>
      </c>
      <c r="D131" s="383" t="s">
        <v>525</v>
      </c>
      <c r="E131" s="384">
        <v>3</v>
      </c>
      <c r="F131" s="384"/>
      <c r="G131" s="389"/>
      <c r="H131" s="384">
        <v>1</v>
      </c>
      <c r="I131" s="385">
        <f t="shared" ref="I131:I147" si="35">H131/E131</f>
        <v>0.33333333333333331</v>
      </c>
      <c r="J131" s="386">
        <f t="shared" si="34"/>
        <v>0.33333333333333331</v>
      </c>
    </row>
    <row r="132" spans="1:10" ht="29" x14ac:dyDescent="0.35">
      <c r="A132" s="169" t="s">
        <v>455</v>
      </c>
      <c r="B132" s="169" t="s">
        <v>498</v>
      </c>
      <c r="C132" s="376" t="s">
        <v>526</v>
      </c>
      <c r="D132" s="383" t="s">
        <v>527</v>
      </c>
      <c r="E132" s="384">
        <v>2</v>
      </c>
      <c r="F132" s="384"/>
      <c r="G132" s="389"/>
      <c r="H132" s="384">
        <v>1</v>
      </c>
      <c r="I132" s="385">
        <f t="shared" si="35"/>
        <v>0.5</v>
      </c>
      <c r="J132" s="386">
        <f t="shared" si="34"/>
        <v>0.5</v>
      </c>
    </row>
    <row r="133" spans="1:10" ht="29" x14ac:dyDescent="0.35">
      <c r="A133" s="169" t="s">
        <v>455</v>
      </c>
      <c r="B133" s="169" t="s">
        <v>498</v>
      </c>
      <c r="C133" s="376" t="s">
        <v>505</v>
      </c>
      <c r="D133" s="383" t="s">
        <v>506</v>
      </c>
      <c r="E133" s="384">
        <v>8</v>
      </c>
      <c r="F133" s="384"/>
      <c r="G133" s="389"/>
      <c r="H133" s="384">
        <v>1</v>
      </c>
      <c r="I133" s="385">
        <f t="shared" si="35"/>
        <v>0.125</v>
      </c>
      <c r="J133" s="386">
        <f t="shared" si="34"/>
        <v>0.125</v>
      </c>
    </row>
    <row r="134" spans="1:10" ht="14.5" x14ac:dyDescent="0.35">
      <c r="A134" s="169" t="s">
        <v>455</v>
      </c>
      <c r="B134" s="169" t="s">
        <v>498</v>
      </c>
      <c r="C134" s="376" t="s">
        <v>503</v>
      </c>
      <c r="D134" s="383" t="s">
        <v>504</v>
      </c>
      <c r="E134" s="384">
        <v>21</v>
      </c>
      <c r="F134" s="384">
        <v>1</v>
      </c>
      <c r="G134" s="385">
        <f>F134/E134</f>
        <v>4.7619047619047616E-2</v>
      </c>
      <c r="H134" s="384">
        <v>6</v>
      </c>
      <c r="I134" s="385">
        <f t="shared" si="35"/>
        <v>0.2857142857142857</v>
      </c>
      <c r="J134" s="386">
        <f t="shared" si="34"/>
        <v>0.33333333333333331</v>
      </c>
    </row>
    <row r="135" spans="1:10" ht="29" x14ac:dyDescent="0.35">
      <c r="A135" s="169" t="s">
        <v>455</v>
      </c>
      <c r="B135" s="169" t="s">
        <v>498</v>
      </c>
      <c r="C135" s="376" t="s">
        <v>507</v>
      </c>
      <c r="D135" s="383" t="s">
        <v>508</v>
      </c>
      <c r="E135" s="384">
        <v>40</v>
      </c>
      <c r="F135" s="384"/>
      <c r="G135" s="389"/>
      <c r="H135" s="384">
        <v>11</v>
      </c>
      <c r="I135" s="385">
        <f t="shared" si="35"/>
        <v>0.27500000000000002</v>
      </c>
      <c r="J135" s="386">
        <f t="shared" si="34"/>
        <v>0.27500000000000002</v>
      </c>
    </row>
    <row r="136" spans="1:10" ht="14.5" x14ac:dyDescent="0.35">
      <c r="A136" s="169" t="s">
        <v>455</v>
      </c>
      <c r="B136" s="169" t="s">
        <v>535</v>
      </c>
      <c r="C136" s="376">
        <v>143</v>
      </c>
      <c r="D136" s="383" t="s">
        <v>323</v>
      </c>
      <c r="E136" s="384">
        <v>1</v>
      </c>
      <c r="F136" s="384"/>
      <c r="G136" s="389"/>
      <c r="H136" s="384">
        <v>1</v>
      </c>
      <c r="I136" s="385">
        <f t="shared" si="35"/>
        <v>1</v>
      </c>
      <c r="J136" s="386">
        <f t="shared" si="34"/>
        <v>1</v>
      </c>
    </row>
    <row r="137" spans="1:10" ht="17.5" customHeight="1" x14ac:dyDescent="0.35">
      <c r="A137" s="169" t="s">
        <v>536</v>
      </c>
      <c r="B137" s="169" t="s">
        <v>537</v>
      </c>
      <c r="C137" s="376">
        <v>219</v>
      </c>
      <c r="D137" s="383" t="s">
        <v>342</v>
      </c>
      <c r="E137" s="384">
        <v>6</v>
      </c>
      <c r="F137" s="384"/>
      <c r="G137" s="389"/>
      <c r="H137" s="384">
        <v>3</v>
      </c>
      <c r="I137" s="385">
        <f t="shared" si="35"/>
        <v>0.5</v>
      </c>
      <c r="J137" s="386">
        <f t="shared" si="34"/>
        <v>0.5</v>
      </c>
    </row>
    <row r="138" spans="1:10" ht="14.5" x14ac:dyDescent="0.35">
      <c r="A138" s="169" t="s">
        <v>536</v>
      </c>
      <c r="B138" s="169" t="s">
        <v>537</v>
      </c>
      <c r="C138" s="376">
        <v>246</v>
      </c>
      <c r="D138" s="383" t="s">
        <v>341</v>
      </c>
      <c r="E138" s="384">
        <v>1</v>
      </c>
      <c r="F138" s="384"/>
      <c r="G138" s="389"/>
      <c r="H138" s="384"/>
      <c r="I138" s="385"/>
      <c r="J138" s="390"/>
    </row>
    <row r="139" spans="1:10" ht="14.5" x14ac:dyDescent="0.35">
      <c r="A139" s="169" t="s">
        <v>536</v>
      </c>
      <c r="B139" s="169" t="s">
        <v>537</v>
      </c>
      <c r="C139" s="376">
        <v>334</v>
      </c>
      <c r="D139" s="383" t="s">
        <v>538</v>
      </c>
      <c r="E139" s="384">
        <v>29</v>
      </c>
      <c r="F139" s="384"/>
      <c r="G139" s="389"/>
      <c r="H139" s="384">
        <v>8</v>
      </c>
      <c r="I139" s="385">
        <f t="shared" si="35"/>
        <v>0.27586206896551724</v>
      </c>
      <c r="J139" s="386">
        <f t="shared" si="34"/>
        <v>0.27586206896551724</v>
      </c>
    </row>
    <row r="140" spans="1:10" ht="14.5" x14ac:dyDescent="0.35">
      <c r="A140" s="169" t="s">
        <v>536</v>
      </c>
      <c r="B140" s="169" t="s">
        <v>537</v>
      </c>
      <c r="C140" s="376" t="s">
        <v>541</v>
      </c>
      <c r="D140" s="383" t="s">
        <v>274</v>
      </c>
      <c r="E140" s="384">
        <v>151</v>
      </c>
      <c r="F140" s="384">
        <v>19</v>
      </c>
      <c r="G140" s="385">
        <f>F140/E140</f>
        <v>0.12582781456953643</v>
      </c>
      <c r="H140" s="384">
        <v>60</v>
      </c>
      <c r="I140" s="385">
        <f t="shared" si="35"/>
        <v>0.39735099337748342</v>
      </c>
      <c r="J140" s="386">
        <f t="shared" si="34"/>
        <v>0.52317880794701987</v>
      </c>
    </row>
    <row r="141" spans="1:10" ht="14.5" x14ac:dyDescent="0.35">
      <c r="A141" s="169" t="s">
        <v>536</v>
      </c>
      <c r="B141" s="169" t="s">
        <v>537</v>
      </c>
      <c r="C141" s="376" t="s">
        <v>542</v>
      </c>
      <c r="D141" s="383" t="s">
        <v>267</v>
      </c>
      <c r="E141" s="384">
        <v>16</v>
      </c>
      <c r="F141" s="384">
        <v>3</v>
      </c>
      <c r="G141" s="385">
        <f>F141/E141</f>
        <v>0.1875</v>
      </c>
      <c r="H141" s="384">
        <v>4</v>
      </c>
      <c r="I141" s="385">
        <f t="shared" si="35"/>
        <v>0.25</v>
      </c>
      <c r="J141" s="386">
        <f t="shared" si="34"/>
        <v>0.4375</v>
      </c>
    </row>
    <row r="142" spans="1:10" ht="14.5" x14ac:dyDescent="0.35">
      <c r="A142" s="169" t="s">
        <v>536</v>
      </c>
      <c r="B142" s="169" t="s">
        <v>537</v>
      </c>
      <c r="C142" s="376" t="s">
        <v>543</v>
      </c>
      <c r="D142" s="383" t="s">
        <v>268</v>
      </c>
      <c r="E142" s="384">
        <v>14</v>
      </c>
      <c r="F142" s="384"/>
      <c r="G142" s="389"/>
      <c r="H142" s="384">
        <v>5</v>
      </c>
      <c r="I142" s="385">
        <f t="shared" si="35"/>
        <v>0.35714285714285715</v>
      </c>
      <c r="J142" s="386">
        <f t="shared" si="34"/>
        <v>0.35714285714285715</v>
      </c>
    </row>
    <row r="143" spans="1:10" ht="14.5" x14ac:dyDescent="0.35">
      <c r="A143" s="169" t="s">
        <v>536</v>
      </c>
      <c r="B143" s="169" t="s">
        <v>537</v>
      </c>
      <c r="C143" s="376" t="s">
        <v>539</v>
      </c>
      <c r="D143" s="383" t="s">
        <v>272</v>
      </c>
      <c r="E143" s="384">
        <v>87</v>
      </c>
      <c r="F143" s="384">
        <v>2</v>
      </c>
      <c r="G143" s="385">
        <f>F143/E143</f>
        <v>2.2988505747126436E-2</v>
      </c>
      <c r="H143" s="384">
        <v>38</v>
      </c>
      <c r="I143" s="385">
        <f t="shared" si="35"/>
        <v>0.43678160919540232</v>
      </c>
      <c r="J143" s="386">
        <f t="shared" si="34"/>
        <v>0.45977011494252873</v>
      </c>
    </row>
    <row r="144" spans="1:10" ht="14.5" x14ac:dyDescent="0.35">
      <c r="A144" s="169" t="s">
        <v>536</v>
      </c>
      <c r="B144" s="169" t="s">
        <v>537</v>
      </c>
      <c r="C144" s="376" t="s">
        <v>540</v>
      </c>
      <c r="D144" s="383" t="s">
        <v>273</v>
      </c>
      <c r="E144" s="384">
        <v>19</v>
      </c>
      <c r="F144" s="384">
        <v>1</v>
      </c>
      <c r="G144" s="385">
        <f>F144/E144</f>
        <v>5.2631578947368418E-2</v>
      </c>
      <c r="H144" s="384">
        <v>6</v>
      </c>
      <c r="I144" s="385">
        <f t="shared" si="35"/>
        <v>0.31578947368421051</v>
      </c>
      <c r="J144" s="386">
        <f t="shared" si="34"/>
        <v>0.36842105263157893</v>
      </c>
    </row>
    <row r="145" spans="1:10" ht="14.5" x14ac:dyDescent="0.35">
      <c r="A145" s="169" t="s">
        <v>536</v>
      </c>
      <c r="B145" s="169" t="s">
        <v>544</v>
      </c>
      <c r="C145" s="376">
        <v>107</v>
      </c>
      <c r="D145" s="383" t="s">
        <v>545</v>
      </c>
      <c r="E145" s="384">
        <v>153</v>
      </c>
      <c r="F145" s="384">
        <v>11</v>
      </c>
      <c r="G145" s="385">
        <f>F145/E145</f>
        <v>7.1895424836601302E-2</v>
      </c>
      <c r="H145" s="384">
        <v>59</v>
      </c>
      <c r="I145" s="385">
        <f t="shared" si="35"/>
        <v>0.38562091503267976</v>
      </c>
      <c r="J145" s="386">
        <f t="shared" si="34"/>
        <v>0.45751633986928109</v>
      </c>
    </row>
    <row r="146" spans="1:10" ht="14.5" x14ac:dyDescent="0.35">
      <c r="A146" s="169" t="s">
        <v>536</v>
      </c>
      <c r="B146" s="169" t="s">
        <v>544</v>
      </c>
      <c r="C146" s="376">
        <v>108</v>
      </c>
      <c r="D146" s="383" t="s">
        <v>336</v>
      </c>
      <c r="E146" s="384">
        <v>57</v>
      </c>
      <c r="F146" s="384">
        <v>3</v>
      </c>
      <c r="G146" s="385">
        <f>F146/E146</f>
        <v>5.2631578947368418E-2</v>
      </c>
      <c r="H146" s="384">
        <v>20</v>
      </c>
      <c r="I146" s="385">
        <f t="shared" si="35"/>
        <v>0.35087719298245612</v>
      </c>
      <c r="J146" s="386">
        <f t="shared" si="34"/>
        <v>0.40350877192982454</v>
      </c>
    </row>
    <row r="147" spans="1:10" ht="14.5" x14ac:dyDescent="0.35">
      <c r="A147" s="169" t="s">
        <v>536</v>
      </c>
      <c r="B147" s="169" t="s">
        <v>544</v>
      </c>
      <c r="C147" s="376">
        <v>109</v>
      </c>
      <c r="D147" s="383" t="s">
        <v>546</v>
      </c>
      <c r="E147" s="384">
        <v>28</v>
      </c>
      <c r="F147" s="384">
        <v>2</v>
      </c>
      <c r="G147" s="385">
        <f>F147/E147</f>
        <v>7.1428571428571425E-2</v>
      </c>
      <c r="H147" s="384">
        <v>11</v>
      </c>
      <c r="I147" s="385">
        <f t="shared" si="35"/>
        <v>0.39285714285714285</v>
      </c>
      <c r="J147" s="386">
        <f t="shared" si="34"/>
        <v>0.4642857142857143</v>
      </c>
    </row>
    <row r="148" spans="1:10" ht="14.5" x14ac:dyDescent="0.35">
      <c r="A148" s="169" t="s">
        <v>536</v>
      </c>
      <c r="B148" s="169" t="s">
        <v>544</v>
      </c>
      <c r="C148" s="376">
        <v>227</v>
      </c>
      <c r="D148" s="383" t="s">
        <v>560</v>
      </c>
      <c r="E148" s="384">
        <v>1</v>
      </c>
      <c r="F148" s="384"/>
      <c r="G148" s="389"/>
      <c r="H148" s="384"/>
      <c r="I148" s="385"/>
      <c r="J148" s="390"/>
    </row>
    <row r="149" spans="1:10" ht="14.5" x14ac:dyDescent="0.35">
      <c r="A149" s="169" t="s">
        <v>536</v>
      </c>
      <c r="B149" s="169" t="s">
        <v>544</v>
      </c>
      <c r="C149" s="376">
        <v>252</v>
      </c>
      <c r="D149" s="383" t="s">
        <v>1371</v>
      </c>
      <c r="E149" s="384">
        <v>2</v>
      </c>
      <c r="F149" s="384"/>
      <c r="G149" s="389"/>
      <c r="H149" s="384"/>
      <c r="I149" s="385"/>
      <c r="J149" s="390"/>
    </row>
    <row r="150" spans="1:10" ht="14.5" x14ac:dyDescent="0.35">
      <c r="A150" s="169" t="s">
        <v>536</v>
      </c>
      <c r="B150" s="169" t="s">
        <v>544</v>
      </c>
      <c r="C150" s="376">
        <v>254</v>
      </c>
      <c r="D150" s="383" t="s">
        <v>567</v>
      </c>
      <c r="E150" s="384">
        <v>12</v>
      </c>
      <c r="F150" s="384"/>
      <c r="G150" s="389"/>
      <c r="H150" s="384">
        <v>4</v>
      </c>
      <c r="I150" s="385">
        <f t="shared" ref="I150:I153" si="36">H150/E150</f>
        <v>0.33333333333333331</v>
      </c>
      <c r="J150" s="386">
        <f t="shared" ref="J150:J153" si="37">G150+I150</f>
        <v>0.33333333333333331</v>
      </c>
    </row>
    <row r="151" spans="1:10" ht="14.5" customHeight="1" x14ac:dyDescent="0.35">
      <c r="A151" s="169" t="s">
        <v>536</v>
      </c>
      <c r="B151" s="169" t="s">
        <v>544</v>
      </c>
      <c r="C151" s="376">
        <v>402</v>
      </c>
      <c r="D151" s="383" t="s">
        <v>554</v>
      </c>
      <c r="E151" s="384">
        <v>37</v>
      </c>
      <c r="F151" s="384">
        <v>3</v>
      </c>
      <c r="G151" s="385">
        <f>F151/E151</f>
        <v>8.1081081081081086E-2</v>
      </c>
      <c r="H151" s="384">
        <v>11</v>
      </c>
      <c r="I151" s="385">
        <f t="shared" si="36"/>
        <v>0.29729729729729731</v>
      </c>
      <c r="J151" s="386">
        <f t="shared" si="37"/>
        <v>0.3783783783783784</v>
      </c>
    </row>
    <row r="152" spans="1:10" ht="14.5" x14ac:dyDescent="0.35">
      <c r="A152" s="169" t="s">
        <v>536</v>
      </c>
      <c r="B152" s="169" t="s">
        <v>544</v>
      </c>
      <c r="C152" s="376">
        <v>403</v>
      </c>
      <c r="D152" s="383" t="s">
        <v>555</v>
      </c>
      <c r="E152" s="384">
        <v>2</v>
      </c>
      <c r="F152" s="384">
        <v>1</v>
      </c>
      <c r="G152" s="385">
        <f>F152/E152</f>
        <v>0.5</v>
      </c>
      <c r="H152" s="384">
        <v>1</v>
      </c>
      <c r="I152" s="385">
        <f t="shared" si="36"/>
        <v>0.5</v>
      </c>
      <c r="J152" s="386">
        <f t="shared" si="37"/>
        <v>1</v>
      </c>
    </row>
    <row r="153" spans="1:10" ht="14.5" x14ac:dyDescent="0.35">
      <c r="A153" s="169" t="s">
        <v>536</v>
      </c>
      <c r="B153" s="169" t="s">
        <v>544</v>
      </c>
      <c r="C153" s="376">
        <v>404</v>
      </c>
      <c r="D153" s="383" t="s">
        <v>558</v>
      </c>
      <c r="E153" s="384">
        <v>86</v>
      </c>
      <c r="F153" s="384">
        <v>4</v>
      </c>
      <c r="G153" s="385">
        <f>F153/E153</f>
        <v>4.6511627906976744E-2</v>
      </c>
      <c r="H153" s="384">
        <v>30</v>
      </c>
      <c r="I153" s="385">
        <f t="shared" si="36"/>
        <v>0.34883720930232559</v>
      </c>
      <c r="J153" s="386">
        <f t="shared" si="37"/>
        <v>0.39534883720930236</v>
      </c>
    </row>
    <row r="154" spans="1:10" ht="14.5" x14ac:dyDescent="0.35">
      <c r="A154" s="169" t="s">
        <v>536</v>
      </c>
      <c r="B154" s="169" t="s">
        <v>544</v>
      </c>
      <c r="C154" s="376">
        <v>405</v>
      </c>
      <c r="D154" s="383" t="s">
        <v>559</v>
      </c>
      <c r="E154" s="384">
        <v>1</v>
      </c>
      <c r="F154" s="384"/>
      <c r="G154" s="389"/>
      <c r="H154" s="384"/>
      <c r="I154" s="385"/>
      <c r="J154" s="390"/>
    </row>
    <row r="155" spans="1:10" ht="14.5" x14ac:dyDescent="0.35">
      <c r="A155" s="169" t="s">
        <v>536</v>
      </c>
      <c r="B155" s="169" t="s">
        <v>544</v>
      </c>
      <c r="C155" s="376">
        <v>406</v>
      </c>
      <c r="D155" s="383" t="s">
        <v>551</v>
      </c>
      <c r="E155" s="384">
        <v>18</v>
      </c>
      <c r="F155" s="384">
        <v>1</v>
      </c>
      <c r="G155" s="385">
        <f>F155/E155</f>
        <v>5.5555555555555552E-2</v>
      </c>
      <c r="H155" s="384">
        <v>7</v>
      </c>
      <c r="I155" s="385">
        <f t="shared" ref="I155:I158" si="38">H155/E155</f>
        <v>0.3888888888888889</v>
      </c>
      <c r="J155" s="386">
        <f t="shared" ref="J155:J160" si="39">G155+I155</f>
        <v>0.44444444444444442</v>
      </c>
    </row>
    <row r="156" spans="1:10" ht="14.5" x14ac:dyDescent="0.35">
      <c r="A156" s="169" t="s">
        <v>536</v>
      </c>
      <c r="B156" s="169" t="s">
        <v>544</v>
      </c>
      <c r="C156" s="376">
        <v>407</v>
      </c>
      <c r="D156" s="383" t="s">
        <v>552</v>
      </c>
      <c r="E156" s="384">
        <v>35</v>
      </c>
      <c r="F156" s="384">
        <v>2</v>
      </c>
      <c r="G156" s="385">
        <f>F156/E156</f>
        <v>5.7142857142857141E-2</v>
      </c>
      <c r="H156" s="384">
        <v>12</v>
      </c>
      <c r="I156" s="385">
        <f t="shared" si="38"/>
        <v>0.34285714285714286</v>
      </c>
      <c r="J156" s="386">
        <f t="shared" si="39"/>
        <v>0.4</v>
      </c>
    </row>
    <row r="157" spans="1:10" ht="14.5" x14ac:dyDescent="0.35">
      <c r="A157" s="169" t="s">
        <v>536</v>
      </c>
      <c r="B157" s="169" t="s">
        <v>544</v>
      </c>
      <c r="C157" s="376">
        <v>408</v>
      </c>
      <c r="D157" s="383" t="s">
        <v>548</v>
      </c>
      <c r="E157" s="384">
        <v>33</v>
      </c>
      <c r="F157" s="384">
        <v>3</v>
      </c>
      <c r="G157" s="385">
        <f>F157/E157</f>
        <v>9.0909090909090912E-2</v>
      </c>
      <c r="H157" s="384">
        <v>10</v>
      </c>
      <c r="I157" s="385">
        <f t="shared" si="38"/>
        <v>0.30303030303030304</v>
      </c>
      <c r="J157" s="386">
        <f t="shared" si="39"/>
        <v>0.39393939393939392</v>
      </c>
    </row>
    <row r="158" spans="1:10" ht="14.5" x14ac:dyDescent="0.35">
      <c r="A158" s="169" t="s">
        <v>536</v>
      </c>
      <c r="B158" s="169" t="s">
        <v>544</v>
      </c>
      <c r="C158" s="376">
        <v>409</v>
      </c>
      <c r="D158" s="383" t="s">
        <v>553</v>
      </c>
      <c r="E158" s="384">
        <v>69</v>
      </c>
      <c r="F158" s="384">
        <v>2</v>
      </c>
      <c r="G158" s="385">
        <f>F158/E158</f>
        <v>2.8985507246376812E-2</v>
      </c>
      <c r="H158" s="384">
        <v>27</v>
      </c>
      <c r="I158" s="385">
        <f t="shared" si="38"/>
        <v>0.39130434782608697</v>
      </c>
      <c r="J158" s="386">
        <f t="shared" si="39"/>
        <v>0.4202898550724638</v>
      </c>
    </row>
    <row r="159" spans="1:10" ht="14.5" x14ac:dyDescent="0.35">
      <c r="A159" s="169" t="s">
        <v>536</v>
      </c>
      <c r="B159" s="169" t="s">
        <v>544</v>
      </c>
      <c r="C159" s="376">
        <v>410</v>
      </c>
      <c r="D159" s="383" t="s">
        <v>556</v>
      </c>
      <c r="E159" s="384">
        <v>31</v>
      </c>
      <c r="F159" s="384"/>
      <c r="G159" s="389"/>
      <c r="H159" s="384">
        <v>14</v>
      </c>
      <c r="I159" s="385">
        <f>H159/E159</f>
        <v>0.45161290322580644</v>
      </c>
      <c r="J159" s="386">
        <f t="shared" si="39"/>
        <v>0.45161290322580644</v>
      </c>
    </row>
    <row r="160" spans="1:10" ht="14.5" x14ac:dyDescent="0.35">
      <c r="A160" s="169" t="s">
        <v>536</v>
      </c>
      <c r="B160" s="169" t="s">
        <v>544</v>
      </c>
      <c r="C160" s="376">
        <v>413</v>
      </c>
      <c r="D160" s="383" t="s">
        <v>557</v>
      </c>
      <c r="E160" s="384">
        <v>2</v>
      </c>
      <c r="F160" s="384"/>
      <c r="G160" s="389"/>
      <c r="H160" s="384">
        <v>1</v>
      </c>
      <c r="I160" s="385">
        <f>H160/E160</f>
        <v>0.5</v>
      </c>
      <c r="J160" s="386">
        <f t="shared" si="39"/>
        <v>0.5</v>
      </c>
    </row>
    <row r="161" spans="1:10" ht="14.5" x14ac:dyDescent="0.35">
      <c r="A161" s="169" t="s">
        <v>536</v>
      </c>
      <c r="B161" s="169" t="s">
        <v>544</v>
      </c>
      <c r="C161" s="376" t="s">
        <v>1085</v>
      </c>
      <c r="D161" s="383" t="s">
        <v>1372</v>
      </c>
      <c r="E161" s="384">
        <v>1</v>
      </c>
      <c r="F161" s="384"/>
      <c r="G161" s="389"/>
      <c r="H161" s="384"/>
      <c r="I161" s="385"/>
      <c r="J161" s="390"/>
    </row>
    <row r="162" spans="1:10" ht="29" x14ac:dyDescent="0.35">
      <c r="A162" s="169" t="s">
        <v>536</v>
      </c>
      <c r="B162" s="169" t="s">
        <v>544</v>
      </c>
      <c r="C162" s="376" t="s">
        <v>565</v>
      </c>
      <c r="D162" s="383" t="s">
        <v>566</v>
      </c>
      <c r="E162" s="384">
        <v>4</v>
      </c>
      <c r="F162" s="384"/>
      <c r="G162" s="389"/>
      <c r="H162" s="384">
        <v>1</v>
      </c>
      <c r="I162" s="385">
        <f>H162/E162</f>
        <v>0.25</v>
      </c>
      <c r="J162" s="386">
        <f t="shared" ref="J162" si="40">G162+I162</f>
        <v>0.25</v>
      </c>
    </row>
    <row r="163" spans="1:10" ht="14.5" x14ac:dyDescent="0.35">
      <c r="A163" s="169" t="s">
        <v>536</v>
      </c>
      <c r="B163" s="169" t="s">
        <v>544</v>
      </c>
      <c r="C163" s="376" t="s">
        <v>563</v>
      </c>
      <c r="D163" s="383" t="s">
        <v>564</v>
      </c>
      <c r="E163" s="384">
        <v>1</v>
      </c>
      <c r="F163" s="384"/>
      <c r="G163" s="389"/>
      <c r="H163" s="384"/>
      <c r="I163" s="385"/>
      <c r="J163" s="390"/>
    </row>
    <row r="164" spans="1:10" ht="14.5" x14ac:dyDescent="0.35">
      <c r="A164" s="169" t="s">
        <v>536</v>
      </c>
      <c r="B164" s="169" t="s">
        <v>544</v>
      </c>
      <c r="C164" s="376" t="s">
        <v>561</v>
      </c>
      <c r="D164" s="383" t="s">
        <v>562</v>
      </c>
      <c r="E164" s="384">
        <v>1</v>
      </c>
      <c r="F164" s="384"/>
      <c r="G164" s="389"/>
      <c r="H164" s="384"/>
      <c r="I164" s="385"/>
      <c r="J164" s="390"/>
    </row>
    <row r="165" spans="1:10" ht="14.5" x14ac:dyDescent="0.35">
      <c r="A165" s="169" t="s">
        <v>536</v>
      </c>
      <c r="B165" s="169" t="s">
        <v>544</v>
      </c>
      <c r="C165" s="376" t="s">
        <v>547</v>
      </c>
      <c r="D165" s="383" t="s">
        <v>263</v>
      </c>
      <c r="E165" s="384">
        <v>52</v>
      </c>
      <c r="F165" s="384">
        <v>8</v>
      </c>
      <c r="G165" s="385">
        <f>F165/E165</f>
        <v>0.15384615384615385</v>
      </c>
      <c r="H165" s="384">
        <v>13</v>
      </c>
      <c r="I165" s="385">
        <f t="shared" ref="I165:I170" si="41">H165/E165</f>
        <v>0.25</v>
      </c>
      <c r="J165" s="386">
        <f t="shared" ref="J165:J170" si="42">G165+I165</f>
        <v>0.40384615384615385</v>
      </c>
    </row>
    <row r="166" spans="1:10" ht="14.5" x14ac:dyDescent="0.35">
      <c r="A166" s="169" t="s">
        <v>536</v>
      </c>
      <c r="B166" s="169" t="s">
        <v>544</v>
      </c>
      <c r="C166" s="376" t="s">
        <v>549</v>
      </c>
      <c r="D166" s="383" t="s">
        <v>550</v>
      </c>
      <c r="E166" s="384">
        <v>21</v>
      </c>
      <c r="F166" s="384">
        <v>2</v>
      </c>
      <c r="G166" s="385">
        <f>F166/E166</f>
        <v>9.5238095238095233E-2</v>
      </c>
      <c r="H166" s="384">
        <v>8</v>
      </c>
      <c r="I166" s="385">
        <f t="shared" si="41"/>
        <v>0.38095238095238093</v>
      </c>
      <c r="J166" s="386">
        <f t="shared" si="42"/>
        <v>0.47619047619047616</v>
      </c>
    </row>
    <row r="167" spans="1:10" ht="14.5" x14ac:dyDescent="0.35">
      <c r="A167" s="169" t="s">
        <v>569</v>
      </c>
      <c r="B167" s="169" t="s">
        <v>570</v>
      </c>
      <c r="C167" s="376">
        <v>234</v>
      </c>
      <c r="D167" s="383" t="s">
        <v>363</v>
      </c>
      <c r="E167" s="384">
        <v>20</v>
      </c>
      <c r="F167" s="384"/>
      <c r="G167" s="389"/>
      <c r="H167" s="384">
        <v>9</v>
      </c>
      <c r="I167" s="385">
        <f t="shared" si="41"/>
        <v>0.45</v>
      </c>
      <c r="J167" s="386">
        <f t="shared" si="42"/>
        <v>0.45</v>
      </c>
    </row>
    <row r="168" spans="1:10" ht="14.5" x14ac:dyDescent="0.35">
      <c r="A168" s="169" t="s">
        <v>313</v>
      </c>
      <c r="B168" s="169" t="s">
        <v>313</v>
      </c>
      <c r="C168" s="376" t="s">
        <v>571</v>
      </c>
      <c r="D168" s="383" t="s">
        <v>572</v>
      </c>
      <c r="E168" s="384">
        <v>8</v>
      </c>
      <c r="F168" s="384"/>
      <c r="G168" s="389"/>
      <c r="H168" s="384">
        <v>1</v>
      </c>
      <c r="I168" s="385">
        <f t="shared" si="41"/>
        <v>0.125</v>
      </c>
      <c r="J168" s="386">
        <f t="shared" si="42"/>
        <v>0.125</v>
      </c>
    </row>
    <row r="169" spans="1:10" ht="14.5" x14ac:dyDescent="0.35">
      <c r="A169" s="169" t="s">
        <v>313</v>
      </c>
      <c r="B169" s="169" t="s">
        <v>313</v>
      </c>
      <c r="C169" s="376" t="s">
        <v>573</v>
      </c>
      <c r="D169" s="383" t="s">
        <v>574</v>
      </c>
      <c r="E169" s="384">
        <v>156</v>
      </c>
      <c r="F169" s="384"/>
      <c r="G169" s="389"/>
      <c r="H169" s="384">
        <v>28</v>
      </c>
      <c r="I169" s="385">
        <f t="shared" si="41"/>
        <v>0.17948717948717949</v>
      </c>
      <c r="J169" s="386">
        <f t="shared" si="42"/>
        <v>0.17948717948717949</v>
      </c>
    </row>
    <row r="170" spans="1:10" ht="14.5" x14ac:dyDescent="0.35">
      <c r="A170" s="169" t="s">
        <v>313</v>
      </c>
      <c r="B170" s="169" t="s">
        <v>313</v>
      </c>
      <c r="C170" s="376" t="s">
        <v>575</v>
      </c>
      <c r="D170" s="383" t="s">
        <v>576</v>
      </c>
      <c r="E170" s="384">
        <v>7</v>
      </c>
      <c r="F170" s="384"/>
      <c r="G170" s="389"/>
      <c r="H170" s="384">
        <v>1</v>
      </c>
      <c r="I170" s="385">
        <f t="shared" si="41"/>
        <v>0.14285714285714285</v>
      </c>
      <c r="J170" s="386">
        <f t="shared" si="42"/>
        <v>0.14285714285714285</v>
      </c>
    </row>
    <row r="171" spans="1:10" ht="14.5" x14ac:dyDescent="0.35">
      <c r="A171" s="146"/>
      <c r="B171" s="146"/>
      <c r="C171" s="170"/>
      <c r="D171" s="146"/>
      <c r="E171" s="141"/>
      <c r="F171" s="141"/>
      <c r="G171" s="171"/>
      <c r="H171" s="141"/>
      <c r="I171" s="171"/>
      <c r="J171" s="141"/>
    </row>
    <row r="172" spans="1:10" ht="14.5" x14ac:dyDescent="0.35">
      <c r="A172" s="391" t="s">
        <v>1373</v>
      </c>
      <c r="B172" s="146"/>
      <c r="C172" s="391"/>
      <c r="D172" s="146"/>
      <c r="E172" s="141"/>
      <c r="F172" s="141"/>
      <c r="G172" s="171"/>
      <c r="H172" s="141"/>
      <c r="I172" s="171"/>
      <c r="J172" s="141"/>
    </row>
    <row r="173" spans="1:10" ht="14.5" x14ac:dyDescent="0.35">
      <c r="A173" s="574" t="s">
        <v>1448</v>
      </c>
    </row>
    <row r="174" spans="1:10" ht="14.5" x14ac:dyDescent="0.35">
      <c r="A174" s="574" t="s">
        <v>1449</v>
      </c>
    </row>
    <row r="175" spans="1:10" ht="14.5" x14ac:dyDescent="0.35"/>
    <row r="176" spans="1:10" ht="14.5" x14ac:dyDescent="0.35"/>
    <row r="177" ht="14.5" x14ac:dyDescent="0.35"/>
    <row r="178" ht="14.5" x14ac:dyDescent="0.35"/>
  </sheetData>
  <sheetProtection sort="0"/>
  <mergeCells count="2">
    <mergeCell ref="A1:J1"/>
    <mergeCell ref="A3:D3"/>
  </mergeCells>
  <printOptions horizontalCentered="1"/>
  <pageMargins left="0.25" right="0.25"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0"/>
  <sheetViews>
    <sheetView zoomScale="85" zoomScaleNormal="85" workbookViewId="0">
      <selection sqref="A1:K2"/>
    </sheetView>
  </sheetViews>
  <sheetFormatPr defaultRowHeight="14.5" x14ac:dyDescent="0.35"/>
  <sheetData>
    <row r="1" spans="1:11" x14ac:dyDescent="0.35">
      <c r="A1" s="592" t="s">
        <v>1279</v>
      </c>
      <c r="B1" s="593"/>
      <c r="C1" s="593"/>
      <c r="D1" s="593"/>
      <c r="E1" s="593"/>
      <c r="F1" s="593"/>
      <c r="G1" s="593"/>
      <c r="H1" s="593"/>
      <c r="I1" s="593"/>
      <c r="J1" s="593"/>
      <c r="K1" s="593"/>
    </row>
    <row r="2" spans="1:11" x14ac:dyDescent="0.35">
      <c r="A2" s="593"/>
      <c r="B2" s="593"/>
      <c r="C2" s="593"/>
      <c r="D2" s="593"/>
      <c r="E2" s="593"/>
      <c r="F2" s="593"/>
      <c r="G2" s="593"/>
      <c r="H2" s="593"/>
      <c r="I2" s="593"/>
      <c r="J2" s="593"/>
      <c r="K2" s="593"/>
    </row>
    <row r="3" spans="1:11" ht="15.5" x14ac:dyDescent="0.35">
      <c r="D3" s="594" t="s">
        <v>1280</v>
      </c>
      <c r="E3" s="594"/>
      <c r="F3" s="594"/>
      <c r="G3" s="594"/>
      <c r="H3" s="594"/>
    </row>
    <row r="4" spans="1:11" ht="15.5" x14ac:dyDescent="0.35">
      <c r="D4" s="595"/>
      <c r="E4" s="595"/>
      <c r="F4" s="595"/>
      <c r="G4" s="595"/>
      <c r="H4" s="595"/>
    </row>
    <row r="5" spans="1:11" ht="15.5" x14ac:dyDescent="0.35">
      <c r="D5" s="596" t="s">
        <v>1281</v>
      </c>
      <c r="E5" s="596"/>
      <c r="F5" s="596"/>
      <c r="G5" s="596"/>
      <c r="H5" s="596"/>
    </row>
    <row r="7" spans="1:11" ht="145.5" customHeight="1" x14ac:dyDescent="0.35">
      <c r="B7" s="597" t="s">
        <v>1282</v>
      </c>
      <c r="C7" s="597"/>
      <c r="D7" s="597"/>
      <c r="E7" s="597"/>
      <c r="F7" s="597"/>
      <c r="G7" s="597"/>
      <c r="H7" s="597"/>
      <c r="I7" s="597"/>
      <c r="J7" s="597"/>
    </row>
    <row r="10" spans="1:11" ht="15.5" customHeight="1" x14ac:dyDescent="0.35">
      <c r="B10" s="598" t="s">
        <v>1283</v>
      </c>
      <c r="C10" s="598"/>
      <c r="D10" s="598" t="s">
        <v>1284</v>
      </c>
      <c r="E10" s="598"/>
      <c r="F10" s="598"/>
      <c r="G10" s="598"/>
      <c r="H10" s="598"/>
      <c r="I10" s="598"/>
      <c r="J10" s="598"/>
    </row>
    <row r="12" spans="1:11" ht="15.5" x14ac:dyDescent="0.35">
      <c r="B12" s="599" t="s">
        <v>1285</v>
      </c>
      <c r="C12" s="599"/>
      <c r="D12" s="598" t="s">
        <v>1286</v>
      </c>
      <c r="E12" s="597"/>
      <c r="F12" s="597"/>
      <c r="G12" s="597"/>
      <c r="H12" s="597"/>
      <c r="I12" s="597"/>
      <c r="J12" s="597"/>
    </row>
    <row r="14" spans="1:11" ht="15.5" x14ac:dyDescent="0.35">
      <c r="B14" s="599" t="s">
        <v>97</v>
      </c>
      <c r="C14" s="599"/>
      <c r="D14" s="599" t="s">
        <v>94</v>
      </c>
      <c r="E14" s="599"/>
      <c r="F14" s="599"/>
      <c r="G14" s="599"/>
      <c r="H14" s="599"/>
      <c r="I14" s="599"/>
      <c r="J14" s="599"/>
    </row>
    <row r="16" spans="1:11" ht="15.5" x14ac:dyDescent="0.35">
      <c r="B16" s="599" t="s">
        <v>96</v>
      </c>
      <c r="C16" s="600"/>
      <c r="D16" s="599" t="s">
        <v>1287</v>
      </c>
      <c r="E16" s="599"/>
      <c r="F16" s="599"/>
      <c r="G16" s="599"/>
      <c r="H16" s="599"/>
      <c r="I16" s="599"/>
      <c r="J16" s="599"/>
    </row>
    <row r="18" spans="2:10" ht="15.5" x14ac:dyDescent="0.35">
      <c r="B18" s="599" t="s">
        <v>207</v>
      </c>
      <c r="C18" s="599"/>
      <c r="D18" s="599" t="s">
        <v>210</v>
      </c>
      <c r="E18" s="599"/>
      <c r="F18" s="599"/>
      <c r="G18" s="599"/>
      <c r="H18" s="599"/>
      <c r="I18" s="599"/>
      <c r="J18" s="599"/>
    </row>
    <row r="20" spans="2:10" ht="15.5" x14ac:dyDescent="0.35">
      <c r="B20" s="599" t="s">
        <v>1257</v>
      </c>
      <c r="C20" s="600"/>
      <c r="D20" s="599" t="s">
        <v>1288</v>
      </c>
      <c r="E20" s="599"/>
      <c r="F20" s="599"/>
      <c r="G20" s="599"/>
      <c r="H20" s="599"/>
      <c r="I20" s="599"/>
      <c r="J20" s="599"/>
    </row>
    <row r="22" spans="2:10" ht="15.5" x14ac:dyDescent="0.35">
      <c r="B22" s="599" t="s">
        <v>1259</v>
      </c>
      <c r="C22" s="599"/>
      <c r="D22" s="599" t="s">
        <v>213</v>
      </c>
      <c r="E22" s="599"/>
      <c r="F22" s="599"/>
      <c r="G22" s="599"/>
      <c r="H22" s="599"/>
      <c r="I22" s="599"/>
      <c r="J22" s="599"/>
    </row>
    <row r="24" spans="2:10" ht="15.5" x14ac:dyDescent="0.35">
      <c r="B24" s="599" t="s">
        <v>1262</v>
      </c>
      <c r="C24" s="600"/>
      <c r="D24" s="598" t="s">
        <v>1290</v>
      </c>
      <c r="E24" s="598"/>
      <c r="F24" s="598"/>
      <c r="G24" s="598"/>
      <c r="H24" s="598"/>
      <c r="I24" s="598"/>
      <c r="J24" s="598"/>
    </row>
    <row r="26" spans="2:10" ht="15.5" x14ac:dyDescent="0.35">
      <c r="B26" s="599" t="s">
        <v>1268</v>
      </c>
      <c r="C26" s="599"/>
      <c r="D26" s="598" t="s">
        <v>1291</v>
      </c>
      <c r="E26" s="598"/>
      <c r="F26" s="598"/>
      <c r="G26" s="598"/>
      <c r="H26" s="598"/>
      <c r="I26" s="598"/>
      <c r="J26" s="598"/>
    </row>
    <row r="28" spans="2:10" ht="15.5" x14ac:dyDescent="0.35">
      <c r="B28" s="599" t="s">
        <v>1270</v>
      </c>
      <c r="C28" s="599"/>
      <c r="D28" s="250" t="s">
        <v>1292</v>
      </c>
    </row>
    <row r="30" spans="2:10" ht="15.5" x14ac:dyDescent="0.35">
      <c r="B30" s="599" t="s">
        <v>1293</v>
      </c>
      <c r="C30" s="599"/>
      <c r="D30" s="250" t="s">
        <v>1294</v>
      </c>
    </row>
    <row r="120" spans="1:1" x14ac:dyDescent="0.35">
      <c r="A120" s="23"/>
    </row>
  </sheetData>
  <mergeCells count="25">
    <mergeCell ref="B28:C28"/>
    <mergeCell ref="B30:C30"/>
    <mergeCell ref="B22:C22"/>
    <mergeCell ref="D22:J22"/>
    <mergeCell ref="B24:C24"/>
    <mergeCell ref="D24:J24"/>
    <mergeCell ref="B26:C26"/>
    <mergeCell ref="D26:J26"/>
    <mergeCell ref="B16:C16"/>
    <mergeCell ref="D16:J16"/>
    <mergeCell ref="B18:C18"/>
    <mergeCell ref="D18:J18"/>
    <mergeCell ref="B20:C20"/>
    <mergeCell ref="D20:J20"/>
    <mergeCell ref="B10:C10"/>
    <mergeCell ref="D10:J10"/>
    <mergeCell ref="B12:C12"/>
    <mergeCell ref="D12:J12"/>
    <mergeCell ref="B14:C14"/>
    <mergeCell ref="D14:J14"/>
    <mergeCell ref="A1:K2"/>
    <mergeCell ref="D3:H3"/>
    <mergeCell ref="D4:H4"/>
    <mergeCell ref="D5:H5"/>
    <mergeCell ref="B7:J7"/>
  </mergeCells>
  <printOptions horizontalCentered="1"/>
  <pageMargins left="0.25" right="0.25" top="0.75" bottom="0.75" header="0.3" footer="0.3"/>
  <pageSetup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7:I22"/>
  <sheetViews>
    <sheetView view="pageLayout" topLeftCell="A7" zoomScale="75" zoomScaleNormal="100" zoomScalePageLayoutView="75" workbookViewId="0">
      <selection activeCell="G18" sqref="G18"/>
    </sheetView>
  </sheetViews>
  <sheetFormatPr defaultRowHeight="14.5" x14ac:dyDescent="0.35"/>
  <cols>
    <col min="2" max="2" width="9.1796875" style="7"/>
    <col min="3" max="3" width="10.453125" style="7" customWidth="1"/>
    <col min="4" max="9" width="9.1796875" style="7"/>
  </cols>
  <sheetData>
    <row r="7" spans="2:9" ht="21.75" customHeight="1" x14ac:dyDescent="0.35">
      <c r="B7" s="602" t="s">
        <v>214</v>
      </c>
      <c r="C7" s="602"/>
      <c r="D7" s="602"/>
      <c r="E7" s="602"/>
      <c r="F7" s="602"/>
      <c r="G7" s="602"/>
      <c r="H7" s="602"/>
      <c r="I7" s="602"/>
    </row>
    <row r="10" spans="2:9" ht="20.5" x14ac:dyDescent="0.35">
      <c r="B10" s="603" t="s">
        <v>217</v>
      </c>
      <c r="C10" s="603"/>
      <c r="D10" s="603"/>
      <c r="E10" s="603"/>
      <c r="F10" s="603"/>
      <c r="G10" s="603"/>
      <c r="H10" s="603"/>
      <c r="I10" s="603"/>
    </row>
    <row r="11" spans="2:9" x14ac:dyDescent="0.35">
      <c r="C11" s="9"/>
      <c r="D11" s="9"/>
      <c r="E11" s="9"/>
      <c r="F11" s="9"/>
      <c r="G11" s="9"/>
      <c r="H11" s="9"/>
    </row>
    <row r="12" spans="2:9" ht="21" x14ac:dyDescent="0.5">
      <c r="C12" s="605"/>
      <c r="D12" s="605"/>
      <c r="E12" s="605"/>
      <c r="F12" s="605"/>
      <c r="G12" s="605"/>
      <c r="H12" s="605"/>
    </row>
    <row r="14" spans="2:9" x14ac:dyDescent="0.35">
      <c r="E14" s="179"/>
    </row>
    <row r="16" spans="2:9" ht="116" customHeight="1" x14ac:dyDescent="0.35">
      <c r="B16" s="664" t="s">
        <v>1268</v>
      </c>
      <c r="C16" s="664"/>
      <c r="D16" s="606" t="s">
        <v>1269</v>
      </c>
      <c r="E16" s="606"/>
      <c r="F16" s="606"/>
      <c r="G16" s="606"/>
      <c r="H16" s="606"/>
      <c r="I16" s="606"/>
    </row>
    <row r="17" spans="2:9" x14ac:dyDescent="0.35">
      <c r="C17" s="11"/>
      <c r="D17" s="13"/>
      <c r="E17" s="13"/>
      <c r="F17" s="13"/>
      <c r="G17" s="13"/>
      <c r="H17" s="13"/>
      <c r="I17" s="12"/>
    </row>
    <row r="18" spans="2:9" x14ac:dyDescent="0.35">
      <c r="C18" s="10"/>
    </row>
    <row r="20" spans="2:9" x14ac:dyDescent="0.35">
      <c r="B20" s="601"/>
      <c r="C20" s="601"/>
      <c r="D20" s="601"/>
      <c r="E20" s="601"/>
      <c r="F20" s="601"/>
      <c r="G20" s="601"/>
      <c r="H20" s="601"/>
      <c r="I20" s="601"/>
    </row>
    <row r="22" spans="2:9" x14ac:dyDescent="0.35">
      <c r="B22" s="601"/>
      <c r="C22" s="601"/>
      <c r="D22" s="601"/>
      <c r="E22" s="601"/>
      <c r="F22" s="601"/>
      <c r="G22" s="601"/>
      <c r="H22" s="601"/>
      <c r="I22" s="601"/>
    </row>
  </sheetData>
  <mergeCells count="7">
    <mergeCell ref="B10:I10"/>
    <mergeCell ref="C12:H12"/>
    <mergeCell ref="B20:I20"/>
    <mergeCell ref="B22:I22"/>
    <mergeCell ref="B7:I7"/>
    <mergeCell ref="D16:I16"/>
    <mergeCell ref="B16:C16"/>
  </mergeCells>
  <pageMargins left="0.7" right="0.7" top="0.75" bottom="0.75" header="0.3" footer="0.3"/>
  <pageSetup orientation="portrait" horizontalDpi="300" verticalDpi="300" r:id="rId1"/>
  <headerFooter>
    <oddFooter>&amp;L&amp;"Roboto,Bold"&amp;9
Resource Planning Toolkit Updated May, 2020&amp;C&amp;"Roboto,Regular"&amp;9Page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142"/>
  <sheetViews>
    <sheetView topLeftCell="B1" zoomScale="75" zoomScaleNormal="75" workbookViewId="0">
      <selection activeCell="O4" sqref="O4"/>
    </sheetView>
  </sheetViews>
  <sheetFormatPr defaultRowHeight="14.5" x14ac:dyDescent="0.35"/>
  <cols>
    <col min="1" max="1" width="9.36328125" style="122" customWidth="1"/>
    <col min="2" max="2" width="11" style="122" bestFit="1" customWidth="1"/>
    <col min="3" max="3" width="12.1796875" style="122" customWidth="1"/>
    <col min="4" max="4" width="43.54296875" style="122" bestFit="1" customWidth="1"/>
    <col min="5" max="5" width="12.90625" style="187" bestFit="1" customWidth="1"/>
    <col min="6" max="6" width="14.7265625" style="188" bestFit="1" customWidth="1"/>
    <col min="7" max="7" width="12.7265625" style="188" bestFit="1" customWidth="1"/>
    <col min="8" max="8" width="1" style="122" customWidth="1"/>
    <col min="9" max="9" width="7.26953125" style="122" bestFit="1" customWidth="1"/>
    <col min="10" max="10" width="11" style="105" bestFit="1" customWidth="1"/>
    <col min="11" max="11" width="12.26953125" style="105" customWidth="1"/>
    <col min="12" max="12" width="42.08984375" style="105" bestFit="1" customWidth="1"/>
    <col min="13" max="13" width="12.90625" style="105" bestFit="1" customWidth="1"/>
    <col min="14" max="14" width="14.7265625" style="105" bestFit="1" customWidth="1"/>
    <col min="15" max="15" width="12.7265625" style="105" bestFit="1" customWidth="1"/>
    <col min="16" max="16384" width="8.7265625" style="105"/>
  </cols>
  <sheetData>
    <row r="1" spans="1:17" s="180" customFormat="1" ht="27" customHeight="1" x14ac:dyDescent="0.4">
      <c r="A1" s="669" t="s">
        <v>1351</v>
      </c>
      <c r="B1" s="669"/>
      <c r="C1" s="669"/>
      <c r="D1" s="669"/>
      <c r="E1" s="669"/>
      <c r="F1" s="669"/>
      <c r="G1" s="669"/>
      <c r="H1" s="669"/>
      <c r="I1" s="669"/>
      <c r="J1" s="669"/>
      <c r="K1" s="669"/>
      <c r="L1" s="669"/>
      <c r="M1" s="669"/>
      <c r="N1" s="669"/>
      <c r="O1" s="669"/>
    </row>
    <row r="2" spans="1:17" s="138" customFormat="1" ht="20.25" customHeight="1" x14ac:dyDescent="0.35">
      <c r="A2" s="670" t="s">
        <v>1441</v>
      </c>
      <c r="B2" s="670"/>
      <c r="C2" s="670"/>
      <c r="D2" s="670"/>
      <c r="E2" s="670"/>
      <c r="F2" s="670"/>
      <c r="G2" s="670"/>
      <c r="H2" s="670"/>
      <c r="I2" s="670"/>
      <c r="J2" s="670"/>
      <c r="K2" s="670"/>
      <c r="L2" s="670"/>
      <c r="M2" s="670"/>
      <c r="N2" s="670"/>
      <c r="O2" s="670"/>
    </row>
    <row r="3" spans="1:17" s="147" customFormat="1" ht="20.25" customHeight="1" x14ac:dyDescent="0.35">
      <c r="A3" s="191"/>
      <c r="B3" s="191"/>
      <c r="C3" s="191"/>
      <c r="D3" s="193" t="s">
        <v>374</v>
      </c>
      <c r="E3" s="194">
        <f>SUM(E5:E78)</f>
        <v>2763</v>
      </c>
      <c r="F3" s="195">
        <v>66.599999999999994</v>
      </c>
      <c r="G3" s="195">
        <v>4.5999999999999996</v>
      </c>
      <c r="H3" s="181"/>
      <c r="I3" s="192"/>
      <c r="J3" s="192"/>
      <c r="K3" s="192"/>
      <c r="L3" s="193" t="s">
        <v>375</v>
      </c>
      <c r="M3" s="193">
        <f>SUM(M5:M53)</f>
        <v>312</v>
      </c>
      <c r="N3" s="195">
        <v>60.7</v>
      </c>
      <c r="O3" s="195">
        <v>5.5</v>
      </c>
      <c r="Q3" s="296"/>
    </row>
    <row r="4" spans="1:17" x14ac:dyDescent="0.35">
      <c r="A4" s="465" t="s">
        <v>221</v>
      </c>
      <c r="B4" s="465" t="s">
        <v>222</v>
      </c>
      <c r="C4" s="466" t="s">
        <v>1299</v>
      </c>
      <c r="D4" s="466" t="s">
        <v>223</v>
      </c>
      <c r="E4" s="198" t="s">
        <v>1427</v>
      </c>
      <c r="F4" s="199" t="s">
        <v>1428</v>
      </c>
      <c r="G4" s="200" t="s">
        <v>1429</v>
      </c>
      <c r="H4" s="182"/>
      <c r="I4" s="466" t="s">
        <v>221</v>
      </c>
      <c r="J4" s="466" t="s">
        <v>222</v>
      </c>
      <c r="K4" s="466" t="s">
        <v>1299</v>
      </c>
      <c r="L4" s="466" t="s">
        <v>223</v>
      </c>
      <c r="M4" s="201" t="s">
        <v>1427</v>
      </c>
      <c r="N4" s="199" t="s">
        <v>1428</v>
      </c>
      <c r="O4" s="200" t="s">
        <v>1429</v>
      </c>
    </row>
    <row r="5" spans="1:17" x14ac:dyDescent="0.35">
      <c r="A5" s="279" t="s">
        <v>227</v>
      </c>
      <c r="B5" s="279" t="s">
        <v>232</v>
      </c>
      <c r="C5" s="285">
        <v>301</v>
      </c>
      <c r="D5" s="286" t="s">
        <v>233</v>
      </c>
      <c r="E5" s="287">
        <v>1</v>
      </c>
      <c r="F5" s="288">
        <v>89</v>
      </c>
      <c r="G5" s="288">
        <v>5.25</v>
      </c>
      <c r="H5" s="467"/>
      <c r="I5" s="293" t="s">
        <v>227</v>
      </c>
      <c r="J5" s="293" t="s">
        <v>232</v>
      </c>
      <c r="K5" s="294" t="s">
        <v>1340</v>
      </c>
      <c r="L5" s="295" t="s">
        <v>319</v>
      </c>
      <c r="M5" s="287">
        <v>2</v>
      </c>
      <c r="N5" s="288">
        <v>53</v>
      </c>
      <c r="O5" s="288">
        <v>1.75</v>
      </c>
    </row>
    <row r="6" spans="1:17" x14ac:dyDescent="0.35">
      <c r="A6" s="279" t="s">
        <v>285</v>
      </c>
      <c r="B6" s="279" t="s">
        <v>302</v>
      </c>
      <c r="C6" s="289">
        <v>608</v>
      </c>
      <c r="D6" s="286" t="s">
        <v>303</v>
      </c>
      <c r="E6" s="287">
        <v>5</v>
      </c>
      <c r="F6" s="288">
        <v>58</v>
      </c>
      <c r="G6" s="288">
        <v>3.9</v>
      </c>
      <c r="H6" s="467"/>
      <c r="I6" s="293" t="s">
        <v>259</v>
      </c>
      <c r="J6" s="293" t="s">
        <v>260</v>
      </c>
      <c r="K6" s="294" t="s">
        <v>775</v>
      </c>
      <c r="L6" s="295" t="s">
        <v>336</v>
      </c>
      <c r="M6" s="287">
        <v>10</v>
      </c>
      <c r="N6" s="288">
        <v>60.9</v>
      </c>
      <c r="O6" s="288">
        <v>4.6749999999999998</v>
      </c>
    </row>
    <row r="7" spans="1:17" x14ac:dyDescent="0.35">
      <c r="A7" s="280" t="s">
        <v>275</v>
      </c>
      <c r="B7" s="280" t="s">
        <v>276</v>
      </c>
      <c r="C7" s="289">
        <v>344</v>
      </c>
      <c r="D7" s="290" t="s">
        <v>277</v>
      </c>
      <c r="E7" s="287">
        <v>3</v>
      </c>
      <c r="F7" s="288">
        <v>53.666666666666664</v>
      </c>
      <c r="G7" s="288">
        <v>9.75</v>
      </c>
      <c r="H7" s="467"/>
      <c r="I7" s="293" t="s">
        <v>275</v>
      </c>
      <c r="J7" s="293" t="s">
        <v>276</v>
      </c>
      <c r="K7" s="294" t="s">
        <v>666</v>
      </c>
      <c r="L7" s="295" t="s">
        <v>350</v>
      </c>
      <c r="M7" s="287">
        <v>9</v>
      </c>
      <c r="N7" s="288">
        <v>48.888888888888886</v>
      </c>
      <c r="O7" s="288">
        <v>7.1111111111111107</v>
      </c>
    </row>
    <row r="8" spans="1:17" x14ac:dyDescent="0.35">
      <c r="A8" s="279" t="s">
        <v>275</v>
      </c>
      <c r="B8" s="279" t="s">
        <v>276</v>
      </c>
      <c r="C8" s="289" t="s">
        <v>1312</v>
      </c>
      <c r="D8" s="286" t="s">
        <v>278</v>
      </c>
      <c r="E8" s="287">
        <v>40</v>
      </c>
      <c r="F8" s="288">
        <v>75</v>
      </c>
      <c r="G8" s="288">
        <v>5.4</v>
      </c>
      <c r="H8" s="467"/>
      <c r="I8" s="293" t="s">
        <v>275</v>
      </c>
      <c r="J8" s="293" t="s">
        <v>276</v>
      </c>
      <c r="K8" s="294" t="s">
        <v>1051</v>
      </c>
      <c r="L8" s="295" t="s">
        <v>351</v>
      </c>
      <c r="M8" s="287">
        <v>3</v>
      </c>
      <c r="N8" s="288">
        <v>61.333333333333336</v>
      </c>
      <c r="O8" s="288">
        <v>9</v>
      </c>
    </row>
    <row r="9" spans="1:17" x14ac:dyDescent="0.35">
      <c r="A9" s="279" t="s">
        <v>285</v>
      </c>
      <c r="B9" s="279" t="s">
        <v>232</v>
      </c>
      <c r="C9" s="273" t="s">
        <v>804</v>
      </c>
      <c r="D9" s="286" t="s">
        <v>286</v>
      </c>
      <c r="E9" s="287"/>
      <c r="F9" s="288"/>
      <c r="G9" s="288"/>
      <c r="H9" s="467"/>
      <c r="I9" s="293" t="s">
        <v>227</v>
      </c>
      <c r="J9" s="293" t="s">
        <v>322</v>
      </c>
      <c r="K9" s="294" t="s">
        <v>741</v>
      </c>
      <c r="L9" s="295" t="s">
        <v>323</v>
      </c>
      <c r="M9" s="287">
        <v>2</v>
      </c>
      <c r="N9" s="288">
        <v>28.5</v>
      </c>
      <c r="O9" s="288">
        <v>1.5</v>
      </c>
    </row>
    <row r="10" spans="1:17" x14ac:dyDescent="0.35">
      <c r="A10" s="279" t="s">
        <v>227</v>
      </c>
      <c r="B10" s="279" t="s">
        <v>238</v>
      </c>
      <c r="C10" s="289" t="s">
        <v>815</v>
      </c>
      <c r="D10" s="286" t="s">
        <v>239</v>
      </c>
      <c r="E10" s="287"/>
      <c r="F10" s="288"/>
      <c r="G10" s="288"/>
      <c r="H10" s="467"/>
      <c r="I10" s="293" t="s">
        <v>227</v>
      </c>
      <c r="J10" s="293" t="s">
        <v>232</v>
      </c>
      <c r="K10" s="294" t="s">
        <v>1342</v>
      </c>
      <c r="L10" s="295" t="s">
        <v>320</v>
      </c>
      <c r="M10" s="287">
        <v>7</v>
      </c>
      <c r="N10" s="288">
        <v>31.857142857142858</v>
      </c>
      <c r="O10" s="288">
        <v>2.2142857142857144</v>
      </c>
    </row>
    <row r="11" spans="1:17" x14ac:dyDescent="0.35">
      <c r="A11" s="279" t="s">
        <v>227</v>
      </c>
      <c r="B11" s="279" t="s">
        <v>238</v>
      </c>
      <c r="C11" s="273" t="s">
        <v>467</v>
      </c>
      <c r="D11" s="286" t="s">
        <v>240</v>
      </c>
      <c r="E11" s="287"/>
      <c r="F11" s="288"/>
      <c r="G11" s="288"/>
      <c r="H11" s="467"/>
      <c r="I11" s="293" t="s">
        <v>227</v>
      </c>
      <c r="J11" s="293" t="s">
        <v>232</v>
      </c>
      <c r="K11" s="294" t="s">
        <v>738</v>
      </c>
      <c r="L11" s="295" t="s">
        <v>321</v>
      </c>
      <c r="M11" s="287">
        <v>16</v>
      </c>
      <c r="N11" s="288">
        <v>53.6875</v>
      </c>
      <c r="O11" s="288">
        <v>6.3125</v>
      </c>
    </row>
    <row r="12" spans="1:17" ht="26" x14ac:dyDescent="0.35">
      <c r="A12" s="279" t="s">
        <v>227</v>
      </c>
      <c r="B12" s="279" t="s">
        <v>238</v>
      </c>
      <c r="C12" s="289" t="s">
        <v>468</v>
      </c>
      <c r="D12" s="286" t="s">
        <v>241</v>
      </c>
      <c r="E12" s="287">
        <v>17</v>
      </c>
      <c r="F12" s="288">
        <v>81.705882352941174</v>
      </c>
      <c r="G12" s="288">
        <v>5.9264705882352944</v>
      </c>
      <c r="H12" s="467"/>
      <c r="I12" s="293" t="s">
        <v>275</v>
      </c>
      <c r="J12" s="293" t="s">
        <v>276</v>
      </c>
      <c r="K12" s="294" t="s">
        <v>1331</v>
      </c>
      <c r="L12" s="295" t="s">
        <v>343</v>
      </c>
      <c r="M12" s="287">
        <v>23</v>
      </c>
      <c r="N12" s="288">
        <v>59.391304347826086</v>
      </c>
      <c r="O12" s="288">
        <v>4.0760869565217392</v>
      </c>
    </row>
    <row r="13" spans="1:17" x14ac:dyDescent="0.35">
      <c r="A13" s="279" t="s">
        <v>285</v>
      </c>
      <c r="B13" s="279" t="s">
        <v>232</v>
      </c>
      <c r="C13" s="289" t="s">
        <v>589</v>
      </c>
      <c r="D13" s="291" t="s">
        <v>287</v>
      </c>
      <c r="E13" s="287">
        <v>6</v>
      </c>
      <c r="F13" s="288">
        <v>89</v>
      </c>
      <c r="G13" s="288">
        <v>7.083333333333333</v>
      </c>
      <c r="H13" s="467"/>
      <c r="I13" s="293" t="s">
        <v>227</v>
      </c>
      <c r="J13" s="293" t="s">
        <v>232</v>
      </c>
      <c r="K13" s="294" t="s">
        <v>728</v>
      </c>
      <c r="L13" s="295" t="s">
        <v>317</v>
      </c>
      <c r="M13" s="287">
        <v>18</v>
      </c>
      <c r="N13" s="288">
        <v>43.222222222222221</v>
      </c>
      <c r="O13" s="288">
        <v>5.5972222222222223</v>
      </c>
    </row>
    <row r="14" spans="1:17" ht="26" x14ac:dyDescent="0.35">
      <c r="A14" s="279" t="s">
        <v>227</v>
      </c>
      <c r="B14" s="279" t="s">
        <v>238</v>
      </c>
      <c r="C14" s="289" t="s">
        <v>711</v>
      </c>
      <c r="D14" s="286" t="s">
        <v>242</v>
      </c>
      <c r="E14" s="287"/>
      <c r="F14" s="288"/>
      <c r="G14" s="288"/>
      <c r="H14" s="467"/>
      <c r="I14" s="293" t="s">
        <v>227</v>
      </c>
      <c r="J14" s="293" t="s">
        <v>238</v>
      </c>
      <c r="K14" s="294" t="s">
        <v>1345</v>
      </c>
      <c r="L14" s="295" t="s">
        <v>333</v>
      </c>
      <c r="M14" s="287">
        <v>8</v>
      </c>
      <c r="N14" s="288">
        <v>75.25</v>
      </c>
      <c r="O14" s="288">
        <v>6.5625</v>
      </c>
    </row>
    <row r="15" spans="1:17" x14ac:dyDescent="0.35">
      <c r="A15" s="279" t="s">
        <v>285</v>
      </c>
      <c r="B15" s="279" t="s">
        <v>232</v>
      </c>
      <c r="C15" s="289" t="s">
        <v>817</v>
      </c>
      <c r="D15" s="286" t="s">
        <v>1313</v>
      </c>
      <c r="E15" s="287">
        <v>7</v>
      </c>
      <c r="F15" s="288">
        <v>74.142857142857139</v>
      </c>
      <c r="G15" s="288">
        <v>3.5357142857142856</v>
      </c>
      <c r="H15" s="467"/>
      <c r="I15" s="293" t="s">
        <v>227</v>
      </c>
      <c r="J15" s="293" t="s">
        <v>238</v>
      </c>
      <c r="K15" s="294" t="s">
        <v>713</v>
      </c>
      <c r="L15" s="295" t="s">
        <v>329</v>
      </c>
      <c r="M15" s="287">
        <v>1</v>
      </c>
      <c r="N15" s="288">
        <v>70</v>
      </c>
      <c r="O15" s="288">
        <v>5.5</v>
      </c>
    </row>
    <row r="16" spans="1:17" x14ac:dyDescent="0.35">
      <c r="A16" s="279" t="s">
        <v>285</v>
      </c>
      <c r="B16" s="279" t="s">
        <v>232</v>
      </c>
      <c r="C16" s="289" t="s">
        <v>592</v>
      </c>
      <c r="D16" s="286" t="s">
        <v>288</v>
      </c>
      <c r="E16" s="287"/>
      <c r="F16" s="288"/>
      <c r="G16" s="288"/>
      <c r="H16" s="467"/>
      <c r="I16" s="293" t="s">
        <v>227</v>
      </c>
      <c r="J16" s="293" t="s">
        <v>238</v>
      </c>
      <c r="K16" s="294" t="s">
        <v>917</v>
      </c>
      <c r="L16" s="295" t="s">
        <v>330</v>
      </c>
      <c r="M16" s="287">
        <v>1</v>
      </c>
      <c r="N16" s="288">
        <v>123</v>
      </c>
      <c r="O16" s="288">
        <v>7</v>
      </c>
    </row>
    <row r="17" spans="1:15" x14ac:dyDescent="0.35">
      <c r="A17" s="279" t="s">
        <v>285</v>
      </c>
      <c r="B17" s="279" t="s">
        <v>232</v>
      </c>
      <c r="C17" s="273" t="s">
        <v>384</v>
      </c>
      <c r="D17" s="286" t="s">
        <v>289</v>
      </c>
      <c r="E17" s="287"/>
      <c r="F17" s="288"/>
      <c r="G17" s="288"/>
      <c r="H17" s="467"/>
      <c r="I17" s="293" t="s">
        <v>227</v>
      </c>
      <c r="J17" s="293" t="s">
        <v>228</v>
      </c>
      <c r="K17" s="294" t="s">
        <v>679</v>
      </c>
      <c r="L17" s="295" t="s">
        <v>316</v>
      </c>
      <c r="M17" s="287">
        <v>7</v>
      </c>
      <c r="N17" s="288">
        <v>52</v>
      </c>
      <c r="O17" s="288">
        <v>7</v>
      </c>
    </row>
    <row r="18" spans="1:15" ht="26" x14ac:dyDescent="0.35">
      <c r="A18" s="279" t="s">
        <v>285</v>
      </c>
      <c r="B18" s="279" t="s">
        <v>232</v>
      </c>
      <c r="C18" s="289" t="s">
        <v>383</v>
      </c>
      <c r="D18" s="286" t="s">
        <v>290</v>
      </c>
      <c r="E18" s="287">
        <v>9</v>
      </c>
      <c r="F18" s="288">
        <v>78.111111111111114</v>
      </c>
      <c r="G18" s="288">
        <v>4.5555555555555554</v>
      </c>
      <c r="H18" s="467"/>
      <c r="I18" s="293" t="s">
        <v>275</v>
      </c>
      <c r="J18" s="293" t="s">
        <v>276</v>
      </c>
      <c r="K18" s="294" t="s">
        <v>1332</v>
      </c>
      <c r="L18" s="295" t="s">
        <v>344</v>
      </c>
      <c r="M18" s="287">
        <v>15</v>
      </c>
      <c r="N18" s="288">
        <v>45.6</v>
      </c>
      <c r="O18" s="288">
        <v>6.05</v>
      </c>
    </row>
    <row r="19" spans="1:15" x14ac:dyDescent="0.35">
      <c r="A19" s="279" t="s">
        <v>285</v>
      </c>
      <c r="B19" s="279" t="s">
        <v>232</v>
      </c>
      <c r="C19" s="273" t="s">
        <v>591</v>
      </c>
      <c r="D19" s="286" t="s">
        <v>291</v>
      </c>
      <c r="E19" s="287"/>
      <c r="F19" s="288"/>
      <c r="G19" s="288"/>
      <c r="H19" s="467"/>
      <c r="I19" s="293" t="s">
        <v>285</v>
      </c>
      <c r="J19" s="293" t="s">
        <v>232</v>
      </c>
      <c r="K19" s="294" t="s">
        <v>1339</v>
      </c>
      <c r="L19" s="295" t="s">
        <v>355</v>
      </c>
      <c r="M19" s="287">
        <v>5</v>
      </c>
      <c r="N19" s="288">
        <v>45</v>
      </c>
      <c r="O19" s="288">
        <v>4.4000000000000004</v>
      </c>
    </row>
    <row r="20" spans="1:15" x14ac:dyDescent="0.35">
      <c r="A20" s="279" t="s">
        <v>275</v>
      </c>
      <c r="B20" s="279" t="s">
        <v>276</v>
      </c>
      <c r="C20" s="289" t="s">
        <v>658</v>
      </c>
      <c r="D20" s="290" t="s">
        <v>279</v>
      </c>
      <c r="E20" s="287">
        <v>3</v>
      </c>
      <c r="F20" s="288">
        <v>67.333333333333329</v>
      </c>
      <c r="G20" s="288">
        <v>3</v>
      </c>
      <c r="H20" s="467"/>
      <c r="I20" s="293" t="s">
        <v>275</v>
      </c>
      <c r="J20" s="293" t="s">
        <v>276</v>
      </c>
      <c r="K20" s="294" t="s">
        <v>996</v>
      </c>
      <c r="L20" s="295" t="s">
        <v>348</v>
      </c>
      <c r="M20" s="287">
        <v>1</v>
      </c>
      <c r="N20" s="288">
        <v>37</v>
      </c>
      <c r="O20" s="288">
        <v>2.25</v>
      </c>
    </row>
    <row r="21" spans="1:15" x14ac:dyDescent="0.35">
      <c r="A21" s="279" t="s">
        <v>285</v>
      </c>
      <c r="B21" s="279" t="s">
        <v>302</v>
      </c>
      <c r="C21" s="289" t="s">
        <v>621</v>
      </c>
      <c r="D21" s="286" t="s">
        <v>304</v>
      </c>
      <c r="E21" s="287">
        <v>33</v>
      </c>
      <c r="F21" s="288">
        <v>60.575757575757578</v>
      </c>
      <c r="G21" s="288">
        <v>3.5909090909090908</v>
      </c>
      <c r="H21" s="467"/>
      <c r="I21" s="293" t="s">
        <v>275</v>
      </c>
      <c r="J21" s="293" t="s">
        <v>276</v>
      </c>
      <c r="K21" s="294" t="s">
        <v>856</v>
      </c>
      <c r="L21" s="295" t="s">
        <v>346</v>
      </c>
      <c r="M21" s="287">
        <v>11</v>
      </c>
      <c r="N21" s="288">
        <v>52</v>
      </c>
      <c r="O21" s="288">
        <v>5.5227272727272725</v>
      </c>
    </row>
    <row r="22" spans="1:15" x14ac:dyDescent="0.35">
      <c r="A22" s="279" t="s">
        <v>313</v>
      </c>
      <c r="B22" s="279" t="s">
        <v>313</v>
      </c>
      <c r="C22" s="273" t="s">
        <v>469</v>
      </c>
      <c r="D22" s="286" t="s">
        <v>314</v>
      </c>
      <c r="E22" s="287"/>
      <c r="F22" s="288"/>
      <c r="G22" s="288"/>
      <c r="H22" s="467"/>
      <c r="I22" s="293" t="s">
        <v>285</v>
      </c>
      <c r="J22" s="293" t="s">
        <v>232</v>
      </c>
      <c r="K22" s="294" t="s">
        <v>1337</v>
      </c>
      <c r="L22" s="295" t="s">
        <v>353</v>
      </c>
      <c r="M22" s="287">
        <v>1</v>
      </c>
      <c r="N22" s="288">
        <v>29</v>
      </c>
      <c r="O22" s="288">
        <v>2</v>
      </c>
    </row>
    <row r="23" spans="1:15" x14ac:dyDescent="0.35">
      <c r="A23" s="279" t="s">
        <v>227</v>
      </c>
      <c r="B23" s="279" t="s">
        <v>238</v>
      </c>
      <c r="C23" s="289" t="s">
        <v>470</v>
      </c>
      <c r="D23" s="286" t="s">
        <v>243</v>
      </c>
      <c r="E23" s="287">
        <v>8</v>
      </c>
      <c r="F23" s="288">
        <v>80.875</v>
      </c>
      <c r="G23" s="288">
        <v>3.875</v>
      </c>
      <c r="H23" s="467"/>
      <c r="I23" s="293" t="s">
        <v>275</v>
      </c>
      <c r="J23" s="293" t="s">
        <v>276</v>
      </c>
      <c r="K23" s="294" t="s">
        <v>934</v>
      </c>
      <c r="L23" s="295" t="s">
        <v>347</v>
      </c>
      <c r="M23" s="287">
        <v>0</v>
      </c>
      <c r="N23" s="288">
        <v>0</v>
      </c>
      <c r="O23" s="288">
        <v>0</v>
      </c>
    </row>
    <row r="24" spans="1:15" x14ac:dyDescent="0.35">
      <c r="A24" s="279" t="s">
        <v>285</v>
      </c>
      <c r="B24" s="279" t="s">
        <v>232</v>
      </c>
      <c r="C24" s="289" t="s">
        <v>386</v>
      </c>
      <c r="D24" s="286" t="s">
        <v>292</v>
      </c>
      <c r="E24" s="287">
        <v>2</v>
      </c>
      <c r="F24" s="288">
        <v>66.5</v>
      </c>
      <c r="G24" s="288">
        <v>3.5</v>
      </c>
      <c r="H24" s="467"/>
      <c r="I24" s="293" t="s">
        <v>275</v>
      </c>
      <c r="J24" s="293" t="s">
        <v>276</v>
      </c>
      <c r="K24" s="294" t="s">
        <v>852</v>
      </c>
      <c r="L24" s="295" t="s">
        <v>345</v>
      </c>
      <c r="M24" s="287">
        <v>2</v>
      </c>
      <c r="N24" s="288">
        <v>61.5</v>
      </c>
      <c r="O24" s="288">
        <v>5</v>
      </c>
    </row>
    <row r="25" spans="1:15" x14ac:dyDescent="0.35">
      <c r="A25" s="279" t="s">
        <v>227</v>
      </c>
      <c r="B25" s="279" t="s">
        <v>238</v>
      </c>
      <c r="C25" s="289" t="s">
        <v>471</v>
      </c>
      <c r="D25" s="290" t="s">
        <v>244</v>
      </c>
      <c r="E25" s="287"/>
      <c r="F25" s="288"/>
      <c r="G25" s="288"/>
      <c r="H25" s="467"/>
      <c r="I25" s="293" t="s">
        <v>227</v>
      </c>
      <c r="J25" s="293" t="s">
        <v>238</v>
      </c>
      <c r="K25" s="294" t="s">
        <v>715</v>
      </c>
      <c r="L25" s="295" t="s">
        <v>332</v>
      </c>
      <c r="M25" s="287">
        <v>1</v>
      </c>
      <c r="N25" s="288">
        <v>51</v>
      </c>
      <c r="O25" s="288">
        <v>8</v>
      </c>
    </row>
    <row r="26" spans="1:15" x14ac:dyDescent="0.35">
      <c r="A26" s="279" t="s">
        <v>227</v>
      </c>
      <c r="B26" s="279" t="s">
        <v>238</v>
      </c>
      <c r="C26" s="289" t="s">
        <v>472</v>
      </c>
      <c r="D26" s="286" t="s">
        <v>245</v>
      </c>
      <c r="E26" s="287">
        <v>8</v>
      </c>
      <c r="F26" s="288">
        <v>70.75</v>
      </c>
      <c r="G26" s="288">
        <v>2.75</v>
      </c>
      <c r="H26" s="467"/>
      <c r="I26" s="293" t="s">
        <v>227</v>
      </c>
      <c r="J26" s="293" t="s">
        <v>238</v>
      </c>
      <c r="K26" s="294" t="s">
        <v>701</v>
      </c>
      <c r="L26" s="295" t="s">
        <v>324</v>
      </c>
      <c r="M26" s="287">
        <v>13</v>
      </c>
      <c r="N26" s="288">
        <v>76.692307692307693</v>
      </c>
      <c r="O26" s="288">
        <v>5.5192307692307692</v>
      </c>
    </row>
    <row r="27" spans="1:15" x14ac:dyDescent="0.35">
      <c r="A27" s="279" t="s">
        <v>227</v>
      </c>
      <c r="B27" s="279" t="s">
        <v>238</v>
      </c>
      <c r="C27" s="289" t="s">
        <v>473</v>
      </c>
      <c r="D27" s="286" t="s">
        <v>246</v>
      </c>
      <c r="E27" s="287"/>
      <c r="F27" s="288"/>
      <c r="G27" s="288"/>
      <c r="H27" s="467"/>
      <c r="I27" s="293" t="s">
        <v>227</v>
      </c>
      <c r="J27" s="293" t="s">
        <v>238</v>
      </c>
      <c r="K27" s="294" t="s">
        <v>716</v>
      </c>
      <c r="L27" s="295" t="s">
        <v>326</v>
      </c>
      <c r="M27" s="287">
        <v>3</v>
      </c>
      <c r="N27" s="288">
        <v>53.333333333333336</v>
      </c>
      <c r="O27" s="288">
        <v>6.333333333333333</v>
      </c>
    </row>
    <row r="28" spans="1:15" x14ac:dyDescent="0.35">
      <c r="A28" s="279" t="s">
        <v>275</v>
      </c>
      <c r="B28" s="279" t="s">
        <v>276</v>
      </c>
      <c r="C28" s="289" t="s">
        <v>662</v>
      </c>
      <c r="D28" s="290" t="s">
        <v>280</v>
      </c>
      <c r="E28" s="287">
        <v>9</v>
      </c>
      <c r="F28" s="288">
        <v>74.444444444444443</v>
      </c>
      <c r="G28" s="288">
        <v>4.75</v>
      </c>
      <c r="H28" s="467"/>
      <c r="I28" s="293" t="s">
        <v>227</v>
      </c>
      <c r="J28" s="293" t="s">
        <v>238</v>
      </c>
      <c r="K28" s="294" t="s">
        <v>1334</v>
      </c>
      <c r="L28" s="295" t="s">
        <v>327</v>
      </c>
      <c r="M28" s="287">
        <v>17</v>
      </c>
      <c r="N28" s="288">
        <v>65.882352941176464</v>
      </c>
      <c r="O28" s="288">
        <v>4.9558823529411766</v>
      </c>
    </row>
    <row r="29" spans="1:15" x14ac:dyDescent="0.35">
      <c r="A29" s="280" t="s">
        <v>259</v>
      </c>
      <c r="B29" s="280" t="s">
        <v>269</v>
      </c>
      <c r="C29" s="289" t="s">
        <v>748</v>
      </c>
      <c r="D29" s="290" t="s">
        <v>270</v>
      </c>
      <c r="E29" s="287">
        <v>19</v>
      </c>
      <c r="F29" s="288">
        <v>70.89473684210526</v>
      </c>
      <c r="G29" s="288">
        <v>6.3157894736842106</v>
      </c>
      <c r="H29" s="467"/>
      <c r="I29" s="293" t="s">
        <v>259</v>
      </c>
      <c r="J29" s="293" t="s">
        <v>260</v>
      </c>
      <c r="K29" s="294" t="s">
        <v>1343</v>
      </c>
      <c r="L29" s="295" t="s">
        <v>338</v>
      </c>
      <c r="M29" s="287">
        <v>0</v>
      </c>
      <c r="N29" s="288">
        <v>0</v>
      </c>
      <c r="O29" s="288">
        <v>0</v>
      </c>
    </row>
    <row r="30" spans="1:15" ht="26" x14ac:dyDescent="0.35">
      <c r="A30" s="279" t="s">
        <v>227</v>
      </c>
      <c r="B30" s="279" t="s">
        <v>238</v>
      </c>
      <c r="C30" s="289" t="s">
        <v>839</v>
      </c>
      <c r="D30" s="286" t="s">
        <v>247</v>
      </c>
      <c r="E30" s="287"/>
      <c r="F30" s="288"/>
      <c r="G30" s="288"/>
      <c r="H30" s="467"/>
      <c r="I30" s="293" t="s">
        <v>227</v>
      </c>
      <c r="J30" s="293" t="s">
        <v>238</v>
      </c>
      <c r="K30" s="294" t="s">
        <v>1346</v>
      </c>
      <c r="L30" s="295" t="s">
        <v>334</v>
      </c>
      <c r="M30" s="287">
        <v>1</v>
      </c>
      <c r="N30" s="288">
        <v>87</v>
      </c>
      <c r="O30" s="288">
        <v>9.75</v>
      </c>
    </row>
    <row r="31" spans="1:15" x14ac:dyDescent="0.35">
      <c r="A31" s="279" t="s">
        <v>227</v>
      </c>
      <c r="B31" s="279" t="s">
        <v>238</v>
      </c>
      <c r="C31" s="289" t="s">
        <v>631</v>
      </c>
      <c r="D31" s="286" t="s">
        <v>248</v>
      </c>
      <c r="E31" s="287">
        <v>11</v>
      </c>
      <c r="F31" s="288">
        <v>76.545454545454547</v>
      </c>
      <c r="G31" s="288">
        <v>5.4090909090909092</v>
      </c>
      <c r="H31" s="467"/>
      <c r="I31" s="293" t="s">
        <v>227</v>
      </c>
      <c r="J31" s="293" t="s">
        <v>238</v>
      </c>
      <c r="K31" s="294" t="s">
        <v>717</v>
      </c>
      <c r="L31" s="295" t="s">
        <v>335</v>
      </c>
      <c r="M31" s="287">
        <v>0</v>
      </c>
      <c r="N31" s="288">
        <v>0</v>
      </c>
      <c r="O31" s="288">
        <v>0</v>
      </c>
    </row>
    <row r="32" spans="1:15" x14ac:dyDescent="0.35">
      <c r="A32" s="279" t="s">
        <v>275</v>
      </c>
      <c r="B32" s="279" t="s">
        <v>276</v>
      </c>
      <c r="C32" s="289" t="s">
        <v>1314</v>
      </c>
      <c r="D32" s="290" t="s">
        <v>281</v>
      </c>
      <c r="E32" s="287">
        <v>11</v>
      </c>
      <c r="F32" s="288">
        <v>73.818181818181813</v>
      </c>
      <c r="G32" s="288">
        <v>5.5227272727272725</v>
      </c>
      <c r="H32" s="467"/>
      <c r="I32" s="293" t="s">
        <v>227</v>
      </c>
      <c r="J32" s="293" t="s">
        <v>232</v>
      </c>
      <c r="K32" s="294" t="s">
        <v>1335</v>
      </c>
      <c r="L32" s="295" t="s">
        <v>318</v>
      </c>
      <c r="M32" s="287">
        <v>4</v>
      </c>
      <c r="N32" s="288">
        <v>49</v>
      </c>
      <c r="O32" s="288">
        <v>5.4375</v>
      </c>
    </row>
    <row r="33" spans="1:15" x14ac:dyDescent="0.35">
      <c r="A33" s="279" t="s">
        <v>227</v>
      </c>
      <c r="B33" s="279" t="s">
        <v>232</v>
      </c>
      <c r="C33" s="289" t="s">
        <v>1315</v>
      </c>
      <c r="D33" s="286" t="s">
        <v>234</v>
      </c>
      <c r="E33" s="287">
        <v>432</v>
      </c>
      <c r="F33" s="288">
        <v>61.863425925925924</v>
      </c>
      <c r="G33" s="288">
        <v>4.0925925925925926</v>
      </c>
      <c r="H33" s="467"/>
      <c r="I33" s="293" t="s">
        <v>227</v>
      </c>
      <c r="J33" s="293" t="s">
        <v>238</v>
      </c>
      <c r="K33" s="294" t="s">
        <v>704</v>
      </c>
      <c r="L33" s="295" t="s">
        <v>478</v>
      </c>
      <c r="M33" s="287">
        <v>6</v>
      </c>
      <c r="N33" s="288">
        <v>50.166666666666664</v>
      </c>
      <c r="O33" s="288">
        <v>4.916666666666667</v>
      </c>
    </row>
    <row r="34" spans="1:15" ht="26" x14ac:dyDescent="0.35">
      <c r="A34" s="279" t="s">
        <v>285</v>
      </c>
      <c r="B34" s="279" t="s">
        <v>1316</v>
      </c>
      <c r="C34" s="289" t="s">
        <v>629</v>
      </c>
      <c r="D34" s="286" t="s">
        <v>306</v>
      </c>
      <c r="E34" s="287">
        <v>44</v>
      </c>
      <c r="F34" s="288">
        <v>57.727272727272727</v>
      </c>
      <c r="G34" s="288">
        <v>3.1875</v>
      </c>
      <c r="H34" s="467"/>
      <c r="I34" s="293" t="s">
        <v>259</v>
      </c>
      <c r="J34" s="293" t="s">
        <v>260</v>
      </c>
      <c r="K34" s="294" t="s">
        <v>1344</v>
      </c>
      <c r="L34" s="295" t="s">
        <v>340</v>
      </c>
      <c r="M34" s="287">
        <v>1</v>
      </c>
      <c r="N34" s="288">
        <v>64</v>
      </c>
      <c r="O34" s="288">
        <v>17.25</v>
      </c>
    </row>
    <row r="35" spans="1:15" x14ac:dyDescent="0.35">
      <c r="A35" s="279" t="s">
        <v>227</v>
      </c>
      <c r="B35" s="279" t="s">
        <v>232</v>
      </c>
      <c r="C35" s="289" t="s">
        <v>1317</v>
      </c>
      <c r="D35" s="286" t="s">
        <v>235</v>
      </c>
      <c r="E35" s="287">
        <v>11</v>
      </c>
      <c r="F35" s="288">
        <v>70.63636363636364</v>
      </c>
      <c r="G35" s="288">
        <v>6.5681818181818183</v>
      </c>
      <c r="H35" s="467"/>
      <c r="I35" s="293" t="s">
        <v>285</v>
      </c>
      <c r="J35" s="293" t="s">
        <v>232</v>
      </c>
      <c r="K35" s="294" t="s">
        <v>594</v>
      </c>
      <c r="L35" s="295" t="s">
        <v>356</v>
      </c>
      <c r="M35" s="287">
        <v>30</v>
      </c>
      <c r="N35" s="288">
        <v>83.9</v>
      </c>
      <c r="O35" s="288">
        <v>7.7</v>
      </c>
    </row>
    <row r="36" spans="1:15" x14ac:dyDescent="0.35">
      <c r="A36" s="279" t="s">
        <v>227</v>
      </c>
      <c r="B36" s="279" t="s">
        <v>238</v>
      </c>
      <c r="C36" s="289" t="s">
        <v>1318</v>
      </c>
      <c r="D36" s="286" t="s">
        <v>249</v>
      </c>
      <c r="E36" s="287">
        <v>3</v>
      </c>
      <c r="F36" s="288">
        <v>73.333333333333329</v>
      </c>
      <c r="G36" s="288">
        <v>8.4166666666666661</v>
      </c>
      <c r="H36" s="467"/>
      <c r="I36" s="293" t="s">
        <v>259</v>
      </c>
      <c r="J36" s="293" t="s">
        <v>269</v>
      </c>
      <c r="K36" s="294" t="s">
        <v>751</v>
      </c>
      <c r="L36" s="295" t="s">
        <v>342</v>
      </c>
      <c r="M36" s="287">
        <v>12</v>
      </c>
      <c r="N36" s="288">
        <v>65.416666666666671</v>
      </c>
      <c r="O36" s="288">
        <v>6.645833333333333</v>
      </c>
    </row>
    <row r="37" spans="1:15" x14ac:dyDescent="0.35">
      <c r="A37" s="280" t="s">
        <v>259</v>
      </c>
      <c r="B37" s="280" t="s">
        <v>260</v>
      </c>
      <c r="C37" s="289" t="s">
        <v>723</v>
      </c>
      <c r="D37" s="290" t="s">
        <v>261</v>
      </c>
      <c r="E37" s="287">
        <v>30</v>
      </c>
      <c r="F37" s="288">
        <v>69.833333333333329</v>
      </c>
      <c r="G37" s="288">
        <v>3.5166666666666666</v>
      </c>
      <c r="H37" s="467"/>
      <c r="I37" s="293" t="s">
        <v>285</v>
      </c>
      <c r="J37" s="293" t="s">
        <v>302</v>
      </c>
      <c r="K37" s="294" t="s">
        <v>809</v>
      </c>
      <c r="L37" s="295" t="s">
        <v>359</v>
      </c>
      <c r="M37" s="287">
        <v>9</v>
      </c>
      <c r="N37" s="288">
        <v>60.444444444444443</v>
      </c>
      <c r="O37" s="288">
        <v>3.4444444444444446</v>
      </c>
    </row>
    <row r="38" spans="1:15" x14ac:dyDescent="0.35">
      <c r="A38" s="279" t="s">
        <v>275</v>
      </c>
      <c r="B38" s="279" t="s">
        <v>276</v>
      </c>
      <c r="C38" s="273" t="s">
        <v>872</v>
      </c>
      <c r="D38" s="286" t="s">
        <v>282</v>
      </c>
      <c r="E38" s="287"/>
      <c r="F38" s="288"/>
      <c r="G38" s="288"/>
      <c r="H38" s="467"/>
      <c r="I38" s="293" t="s">
        <v>275</v>
      </c>
      <c r="J38" s="293" t="s">
        <v>276</v>
      </c>
      <c r="K38" s="294" t="s">
        <v>1341</v>
      </c>
      <c r="L38" s="295" t="s">
        <v>349</v>
      </c>
      <c r="M38" s="287">
        <v>3</v>
      </c>
      <c r="N38" s="288">
        <v>39</v>
      </c>
      <c r="O38" s="288">
        <v>3.5</v>
      </c>
    </row>
    <row r="39" spans="1:15" x14ac:dyDescent="0.35">
      <c r="A39" s="280" t="s">
        <v>259</v>
      </c>
      <c r="B39" s="280" t="s">
        <v>260</v>
      </c>
      <c r="C39" s="289" t="s">
        <v>1319</v>
      </c>
      <c r="D39" s="290" t="s">
        <v>262</v>
      </c>
      <c r="E39" s="287">
        <v>165</v>
      </c>
      <c r="F39" s="288">
        <v>67.260606060606065</v>
      </c>
      <c r="G39" s="288">
        <v>4.0136363636363637</v>
      </c>
      <c r="H39" s="467"/>
      <c r="I39" s="293" t="s">
        <v>259</v>
      </c>
      <c r="J39" s="293" t="s">
        <v>260</v>
      </c>
      <c r="K39" s="294" t="s">
        <v>480</v>
      </c>
      <c r="L39" s="295" t="s">
        <v>481</v>
      </c>
      <c r="M39" s="287">
        <v>3</v>
      </c>
      <c r="N39" s="288">
        <v>54.333333333333336</v>
      </c>
      <c r="O39" s="288">
        <v>1.8333333333333333</v>
      </c>
    </row>
    <row r="40" spans="1:15" ht="26" x14ac:dyDescent="0.35">
      <c r="A40" s="279" t="s">
        <v>227</v>
      </c>
      <c r="B40" s="279" t="s">
        <v>228</v>
      </c>
      <c r="C40" s="289" t="s">
        <v>673</v>
      </c>
      <c r="D40" s="286" t="s">
        <v>229</v>
      </c>
      <c r="E40" s="287">
        <v>19</v>
      </c>
      <c r="F40" s="288">
        <v>64.421052631578945</v>
      </c>
      <c r="G40" s="288">
        <v>5</v>
      </c>
      <c r="H40" s="467"/>
      <c r="I40" s="293" t="s">
        <v>227</v>
      </c>
      <c r="J40" s="293" t="s">
        <v>238</v>
      </c>
      <c r="K40" s="294" t="s">
        <v>1333</v>
      </c>
      <c r="L40" s="295" t="s">
        <v>325</v>
      </c>
      <c r="M40" s="287">
        <v>5</v>
      </c>
      <c r="N40" s="288">
        <v>49.8</v>
      </c>
      <c r="O40" s="288">
        <v>4.55</v>
      </c>
    </row>
    <row r="41" spans="1:15" x14ac:dyDescent="0.35">
      <c r="A41" s="280" t="s">
        <v>259</v>
      </c>
      <c r="B41" s="280" t="s">
        <v>260</v>
      </c>
      <c r="C41" s="289" t="s">
        <v>547</v>
      </c>
      <c r="D41" s="290" t="s">
        <v>263</v>
      </c>
      <c r="E41" s="287">
        <v>68</v>
      </c>
      <c r="F41" s="288">
        <v>69.985294117647058</v>
      </c>
      <c r="G41" s="288">
        <v>4.4007352941176467</v>
      </c>
      <c r="H41" s="467"/>
      <c r="I41" s="293" t="s">
        <v>227</v>
      </c>
      <c r="J41" s="293" t="s">
        <v>238</v>
      </c>
      <c r="K41" s="294" t="s">
        <v>736</v>
      </c>
      <c r="L41" s="295" t="s">
        <v>328</v>
      </c>
      <c r="M41" s="287">
        <v>18</v>
      </c>
      <c r="N41" s="288">
        <v>69</v>
      </c>
      <c r="O41" s="288">
        <v>3.8888888888888888</v>
      </c>
    </row>
    <row r="42" spans="1:15" x14ac:dyDescent="0.35">
      <c r="A42" s="279" t="s">
        <v>285</v>
      </c>
      <c r="B42" s="279" t="s">
        <v>232</v>
      </c>
      <c r="C42" s="289" t="s">
        <v>1320</v>
      </c>
      <c r="D42" s="286" t="s">
        <v>293</v>
      </c>
      <c r="E42" s="287">
        <v>16</v>
      </c>
      <c r="F42" s="288">
        <v>79.625</v>
      </c>
      <c r="G42" s="288">
        <v>6.1875</v>
      </c>
      <c r="H42" s="467"/>
      <c r="I42" s="293" t="s">
        <v>307</v>
      </c>
      <c r="J42" s="293" t="s">
        <v>307</v>
      </c>
      <c r="K42" s="294" t="s">
        <v>785</v>
      </c>
      <c r="L42" s="295" t="s">
        <v>362</v>
      </c>
      <c r="M42" s="287">
        <v>4</v>
      </c>
      <c r="N42" s="288">
        <v>49.25</v>
      </c>
      <c r="O42" s="288">
        <v>1.75</v>
      </c>
    </row>
    <row r="43" spans="1:15" x14ac:dyDescent="0.35">
      <c r="A43" s="279" t="s">
        <v>257</v>
      </c>
      <c r="B43" s="279" t="s">
        <v>238</v>
      </c>
      <c r="C43" s="289" t="s">
        <v>718</v>
      </c>
      <c r="D43" s="286" t="s">
        <v>258</v>
      </c>
      <c r="E43" s="287">
        <v>23</v>
      </c>
      <c r="F43" s="288">
        <v>76.652173913043484</v>
      </c>
      <c r="G43" s="288">
        <v>4.5978260869565215</v>
      </c>
      <c r="H43" s="467"/>
      <c r="I43" s="293" t="s">
        <v>275</v>
      </c>
      <c r="J43" s="293" t="s">
        <v>276</v>
      </c>
      <c r="K43" s="294" t="s">
        <v>454</v>
      </c>
      <c r="L43" s="295" t="s">
        <v>352</v>
      </c>
      <c r="M43" s="287">
        <v>2</v>
      </c>
      <c r="N43" s="288">
        <v>62</v>
      </c>
      <c r="O43" s="288">
        <v>3.5</v>
      </c>
    </row>
    <row r="44" spans="1:15" x14ac:dyDescent="0.35">
      <c r="A44" s="279" t="s">
        <v>227</v>
      </c>
      <c r="B44" s="279" t="s">
        <v>238</v>
      </c>
      <c r="C44" s="289" t="s">
        <v>707</v>
      </c>
      <c r="D44" s="286" t="s">
        <v>250</v>
      </c>
      <c r="E44" s="287">
        <v>5</v>
      </c>
      <c r="F44" s="288">
        <v>75</v>
      </c>
      <c r="G44" s="288">
        <v>5.65</v>
      </c>
      <c r="H44" s="467"/>
      <c r="I44" s="293" t="s">
        <v>227</v>
      </c>
      <c r="J44" s="293" t="s">
        <v>238</v>
      </c>
      <c r="K44" s="294" t="s">
        <v>1003</v>
      </c>
      <c r="L44" s="295" t="s">
        <v>331</v>
      </c>
      <c r="M44" s="287">
        <v>8</v>
      </c>
      <c r="N44" s="288">
        <v>62.5</v>
      </c>
      <c r="O44" s="288">
        <v>4.15625</v>
      </c>
    </row>
    <row r="45" spans="1:15" x14ac:dyDescent="0.35">
      <c r="A45" s="279" t="s">
        <v>227</v>
      </c>
      <c r="B45" s="279" t="s">
        <v>228</v>
      </c>
      <c r="C45" s="289" t="s">
        <v>675</v>
      </c>
      <c r="D45" s="286" t="s">
        <v>230</v>
      </c>
      <c r="E45" s="287">
        <v>10</v>
      </c>
      <c r="F45" s="288">
        <v>68</v>
      </c>
      <c r="G45" s="288">
        <v>9.875</v>
      </c>
      <c r="H45" s="467"/>
      <c r="I45" s="293" t="s">
        <v>285</v>
      </c>
      <c r="J45" s="293" t="s">
        <v>302</v>
      </c>
      <c r="K45" s="294" t="s">
        <v>627</v>
      </c>
      <c r="L45" s="295" t="s">
        <v>360</v>
      </c>
      <c r="M45" s="287">
        <v>1</v>
      </c>
      <c r="N45" s="288">
        <v>61</v>
      </c>
      <c r="O45" s="288">
        <v>5.5</v>
      </c>
    </row>
    <row r="46" spans="1:15" ht="39" x14ac:dyDescent="0.35">
      <c r="A46" s="279" t="s">
        <v>227</v>
      </c>
      <c r="B46" s="279" t="s">
        <v>228</v>
      </c>
      <c r="C46" s="289" t="s">
        <v>1321</v>
      </c>
      <c r="D46" s="286" t="s">
        <v>231</v>
      </c>
      <c r="E46" s="287">
        <v>74</v>
      </c>
      <c r="F46" s="288">
        <v>68.770270270270274</v>
      </c>
      <c r="G46" s="288">
        <v>4.1148648648648649</v>
      </c>
      <c r="H46" s="467"/>
      <c r="I46" s="293" t="s">
        <v>259</v>
      </c>
      <c r="J46" s="293" t="s">
        <v>260</v>
      </c>
      <c r="K46" s="294" t="s">
        <v>1336</v>
      </c>
      <c r="L46" s="295" t="s">
        <v>337</v>
      </c>
      <c r="M46" s="287">
        <v>1</v>
      </c>
      <c r="N46" s="288">
        <v>74</v>
      </c>
      <c r="O46" s="288">
        <v>4</v>
      </c>
    </row>
    <row r="47" spans="1:15" ht="65" x14ac:dyDescent="0.35">
      <c r="A47" s="280" t="s">
        <v>259</v>
      </c>
      <c r="B47" s="280" t="s">
        <v>260</v>
      </c>
      <c r="C47" s="289" t="s">
        <v>1322</v>
      </c>
      <c r="D47" s="290" t="s">
        <v>264</v>
      </c>
      <c r="E47" s="287">
        <v>122</v>
      </c>
      <c r="F47" s="288">
        <v>74.745901639344268</v>
      </c>
      <c r="G47" s="288">
        <v>4.1598360655737707</v>
      </c>
      <c r="H47" s="467"/>
      <c r="I47" s="293" t="s">
        <v>285</v>
      </c>
      <c r="J47" s="293" t="s">
        <v>232</v>
      </c>
      <c r="K47" s="294" t="s">
        <v>585</v>
      </c>
      <c r="L47" s="295" t="s">
        <v>357</v>
      </c>
      <c r="M47" s="287">
        <v>11</v>
      </c>
      <c r="N47" s="288">
        <v>71.090909090909093</v>
      </c>
      <c r="O47" s="288">
        <v>8.1590909090909083</v>
      </c>
    </row>
    <row r="48" spans="1:15" ht="39" x14ac:dyDescent="0.35">
      <c r="A48" s="279" t="s">
        <v>285</v>
      </c>
      <c r="B48" s="279" t="s">
        <v>232</v>
      </c>
      <c r="C48" s="289" t="s">
        <v>1323</v>
      </c>
      <c r="D48" s="286" t="s">
        <v>294</v>
      </c>
      <c r="E48" s="287">
        <v>4</v>
      </c>
      <c r="F48" s="288">
        <v>44.25</v>
      </c>
      <c r="G48" s="288">
        <v>1.9375</v>
      </c>
      <c r="H48" s="467"/>
      <c r="I48" s="293" t="s">
        <v>259</v>
      </c>
      <c r="J48" s="293" t="s">
        <v>269</v>
      </c>
      <c r="K48" s="294" t="s">
        <v>754</v>
      </c>
      <c r="L48" s="295" t="s">
        <v>341</v>
      </c>
      <c r="M48" s="287">
        <v>4</v>
      </c>
      <c r="N48" s="288">
        <v>67</v>
      </c>
      <c r="O48" s="288">
        <v>2.9375</v>
      </c>
    </row>
    <row r="49" spans="1:15" x14ac:dyDescent="0.35">
      <c r="A49" s="279" t="s">
        <v>307</v>
      </c>
      <c r="B49" s="279" t="s">
        <v>307</v>
      </c>
      <c r="C49" s="289" t="s">
        <v>639</v>
      </c>
      <c r="D49" s="291" t="s">
        <v>308</v>
      </c>
      <c r="E49" s="287">
        <v>93</v>
      </c>
      <c r="F49" s="288">
        <v>61.204301075268816</v>
      </c>
      <c r="G49" s="288">
        <v>3.881720430107527</v>
      </c>
      <c r="H49" s="467"/>
      <c r="I49" s="293" t="s">
        <v>285</v>
      </c>
      <c r="J49" s="293" t="s">
        <v>232</v>
      </c>
      <c r="K49" s="294" t="s">
        <v>1338</v>
      </c>
      <c r="L49" s="295" t="s">
        <v>354</v>
      </c>
      <c r="M49" s="287">
        <v>4</v>
      </c>
      <c r="N49" s="288">
        <v>70.75</v>
      </c>
      <c r="O49" s="288">
        <v>6.875</v>
      </c>
    </row>
    <row r="50" spans="1:15" x14ac:dyDescent="0.35">
      <c r="A50" s="279" t="s">
        <v>307</v>
      </c>
      <c r="B50" s="279" t="s">
        <v>307</v>
      </c>
      <c r="C50" s="289" t="s">
        <v>640</v>
      </c>
      <c r="D50" s="291" t="s">
        <v>309</v>
      </c>
      <c r="E50" s="287">
        <v>100</v>
      </c>
      <c r="F50" s="288">
        <v>60.64</v>
      </c>
      <c r="G50" s="288">
        <v>5.2050000000000001</v>
      </c>
      <c r="H50" s="467"/>
      <c r="I50" s="293" t="s">
        <v>285</v>
      </c>
      <c r="J50" s="293" t="s">
        <v>302</v>
      </c>
      <c r="K50" s="294" t="s">
        <v>625</v>
      </c>
      <c r="L50" s="295" t="s">
        <v>361</v>
      </c>
      <c r="M50" s="287">
        <v>2</v>
      </c>
      <c r="N50" s="288">
        <v>52</v>
      </c>
      <c r="O50" s="288">
        <v>8.625</v>
      </c>
    </row>
    <row r="51" spans="1:15" x14ac:dyDescent="0.35">
      <c r="A51" s="279" t="s">
        <v>307</v>
      </c>
      <c r="B51" s="279" t="s">
        <v>307</v>
      </c>
      <c r="C51" s="289" t="s">
        <v>637</v>
      </c>
      <c r="D51" s="291" t="s">
        <v>310</v>
      </c>
      <c r="E51" s="287">
        <v>336</v>
      </c>
      <c r="F51" s="288">
        <v>58.928571428571431</v>
      </c>
      <c r="G51" s="288">
        <v>4.1473214285714288</v>
      </c>
      <c r="H51" s="467"/>
      <c r="I51" s="293" t="s">
        <v>259</v>
      </c>
      <c r="J51" s="293" t="s">
        <v>260</v>
      </c>
      <c r="K51" s="294" t="s">
        <v>1037</v>
      </c>
      <c r="L51" s="295" t="s">
        <v>339</v>
      </c>
      <c r="M51" s="287">
        <v>4</v>
      </c>
      <c r="N51" s="288">
        <v>68.25</v>
      </c>
      <c r="O51" s="288">
        <v>3.3125</v>
      </c>
    </row>
    <row r="52" spans="1:15" x14ac:dyDescent="0.35">
      <c r="A52" s="279" t="s">
        <v>307</v>
      </c>
      <c r="B52" s="279" t="s">
        <v>307</v>
      </c>
      <c r="C52" s="289" t="s">
        <v>638</v>
      </c>
      <c r="D52" s="291" t="s">
        <v>311</v>
      </c>
      <c r="E52" s="287">
        <v>263</v>
      </c>
      <c r="F52" s="288">
        <v>65.541825095057035</v>
      </c>
      <c r="G52" s="288">
        <v>3.958174904942966</v>
      </c>
      <c r="H52" s="467"/>
      <c r="I52" s="293" t="s">
        <v>259</v>
      </c>
      <c r="J52" s="293" t="s">
        <v>260</v>
      </c>
      <c r="K52" s="294" t="s">
        <v>901</v>
      </c>
      <c r="L52" s="295" t="s">
        <v>1347</v>
      </c>
      <c r="M52" s="287">
        <v>2</v>
      </c>
      <c r="N52" s="288">
        <v>65.5</v>
      </c>
      <c r="O52" s="288">
        <v>6.5</v>
      </c>
    </row>
    <row r="53" spans="1:15" ht="26" x14ac:dyDescent="0.35">
      <c r="A53" s="279" t="s">
        <v>307</v>
      </c>
      <c r="B53" s="279" t="s">
        <v>307</v>
      </c>
      <c r="C53" s="289" t="s">
        <v>1324</v>
      </c>
      <c r="D53" s="286" t="s">
        <v>312</v>
      </c>
      <c r="E53" s="287">
        <v>216</v>
      </c>
      <c r="F53" s="288">
        <v>65.962962962962962</v>
      </c>
      <c r="G53" s="288">
        <v>6.8715277777777777</v>
      </c>
      <c r="H53" s="467"/>
      <c r="I53" s="293" t="s">
        <v>259</v>
      </c>
      <c r="J53" s="293" t="s">
        <v>260</v>
      </c>
      <c r="K53" s="294" t="s">
        <v>1301</v>
      </c>
      <c r="L53" s="295" t="s">
        <v>1306</v>
      </c>
      <c r="M53" s="287">
        <v>1</v>
      </c>
      <c r="N53" s="288">
        <v>86</v>
      </c>
      <c r="O53" s="288">
        <v>2.5</v>
      </c>
    </row>
    <row r="54" spans="1:15" ht="26" x14ac:dyDescent="0.35">
      <c r="A54" s="279" t="s">
        <v>227</v>
      </c>
      <c r="B54" s="279" t="s">
        <v>238</v>
      </c>
      <c r="C54" s="289" t="s">
        <v>1325</v>
      </c>
      <c r="D54" s="286" t="s">
        <v>251</v>
      </c>
      <c r="E54" s="287">
        <v>37</v>
      </c>
      <c r="F54" s="288">
        <v>69.891891891891888</v>
      </c>
      <c r="G54" s="288">
        <v>4.8716216216216219</v>
      </c>
      <c r="H54" s="467"/>
    </row>
    <row r="55" spans="1:15" x14ac:dyDescent="0.35">
      <c r="A55" s="279" t="s">
        <v>227</v>
      </c>
      <c r="B55" s="279" t="s">
        <v>238</v>
      </c>
      <c r="C55" s="289" t="s">
        <v>1326</v>
      </c>
      <c r="D55" s="286" t="s">
        <v>252</v>
      </c>
      <c r="E55" s="287">
        <v>12</v>
      </c>
      <c r="F55" s="288">
        <v>66.166666666666671</v>
      </c>
      <c r="G55" s="288">
        <v>3</v>
      </c>
      <c r="H55" s="467"/>
    </row>
    <row r="56" spans="1:15" x14ac:dyDescent="0.35">
      <c r="A56" s="279" t="s">
        <v>285</v>
      </c>
      <c r="B56" s="279" t="s">
        <v>232</v>
      </c>
      <c r="C56" s="289" t="s">
        <v>583</v>
      </c>
      <c r="D56" s="291" t="s">
        <v>295</v>
      </c>
      <c r="E56" s="287">
        <v>13</v>
      </c>
      <c r="F56" s="288">
        <v>68</v>
      </c>
      <c r="G56" s="288">
        <v>3.4615384615384617</v>
      </c>
      <c r="H56" s="467"/>
    </row>
    <row r="57" spans="1:15" x14ac:dyDescent="0.35">
      <c r="A57" s="279" t="s">
        <v>285</v>
      </c>
      <c r="B57" s="279" t="s">
        <v>232</v>
      </c>
      <c r="C57" s="289" t="s">
        <v>398</v>
      </c>
      <c r="D57" s="286" t="s">
        <v>296</v>
      </c>
      <c r="E57" s="287">
        <v>29</v>
      </c>
      <c r="F57" s="288">
        <v>81.41379310344827</v>
      </c>
      <c r="G57" s="288">
        <v>6.6896551724137927</v>
      </c>
      <c r="H57" s="467"/>
    </row>
    <row r="58" spans="1:15" x14ac:dyDescent="0.35">
      <c r="A58" s="279" t="s">
        <v>227</v>
      </c>
      <c r="B58" s="279" t="s">
        <v>232</v>
      </c>
      <c r="C58" s="289" t="s">
        <v>1327</v>
      </c>
      <c r="D58" s="286" t="s">
        <v>236</v>
      </c>
      <c r="E58" s="287">
        <v>23</v>
      </c>
      <c r="F58" s="288">
        <v>74.086956521739125</v>
      </c>
      <c r="G58" s="288">
        <v>6.0326086956521738</v>
      </c>
      <c r="H58" s="467"/>
    </row>
    <row r="59" spans="1:15" x14ac:dyDescent="0.35">
      <c r="A59" s="280" t="s">
        <v>259</v>
      </c>
      <c r="B59" s="280" t="s">
        <v>260</v>
      </c>
      <c r="C59" s="273" t="s">
        <v>1025</v>
      </c>
      <c r="D59" s="290" t="s">
        <v>265</v>
      </c>
      <c r="E59" s="287"/>
      <c r="F59" s="288"/>
      <c r="G59" s="288"/>
      <c r="H59" s="467"/>
    </row>
    <row r="60" spans="1:15" x14ac:dyDescent="0.35">
      <c r="A60" s="279" t="s">
        <v>275</v>
      </c>
      <c r="B60" s="279" t="s">
        <v>276</v>
      </c>
      <c r="C60" s="289" t="s">
        <v>1328</v>
      </c>
      <c r="D60" s="290" t="s">
        <v>283</v>
      </c>
      <c r="E60" s="287">
        <v>12</v>
      </c>
      <c r="F60" s="288">
        <v>58.25</v>
      </c>
      <c r="G60" s="288">
        <v>8.4791666666666661</v>
      </c>
      <c r="H60" s="467"/>
    </row>
    <row r="61" spans="1:15" x14ac:dyDescent="0.35">
      <c r="A61" s="279" t="s">
        <v>275</v>
      </c>
      <c r="B61" s="279" t="s">
        <v>276</v>
      </c>
      <c r="C61" s="289" t="s">
        <v>663</v>
      </c>
      <c r="D61" s="290" t="s">
        <v>284</v>
      </c>
      <c r="E61" s="287">
        <v>3</v>
      </c>
      <c r="F61" s="288">
        <v>65.333333333333329</v>
      </c>
      <c r="G61" s="288">
        <v>3.9166666666666665</v>
      </c>
      <c r="H61" s="467"/>
    </row>
    <row r="62" spans="1:15" x14ac:dyDescent="0.35">
      <c r="A62" s="279" t="s">
        <v>285</v>
      </c>
      <c r="B62" s="279" t="s">
        <v>232</v>
      </c>
      <c r="C62" s="289" t="s">
        <v>580</v>
      </c>
      <c r="D62" s="286" t="s">
        <v>297</v>
      </c>
      <c r="E62" s="287">
        <v>10</v>
      </c>
      <c r="F62" s="288">
        <v>68.400000000000006</v>
      </c>
      <c r="G62" s="288">
        <v>5.15</v>
      </c>
      <c r="H62" s="467"/>
    </row>
    <row r="63" spans="1:15" ht="26" x14ac:dyDescent="0.35">
      <c r="A63" s="280" t="s">
        <v>259</v>
      </c>
      <c r="B63" s="280" t="s">
        <v>260</v>
      </c>
      <c r="C63" s="289" t="s">
        <v>1329</v>
      </c>
      <c r="D63" s="290" t="s">
        <v>266</v>
      </c>
      <c r="E63" s="287">
        <v>15</v>
      </c>
      <c r="F63" s="288">
        <v>72.266666666666666</v>
      </c>
      <c r="G63" s="288">
        <v>5.3166666666666664</v>
      </c>
      <c r="H63" s="467"/>
    </row>
    <row r="64" spans="1:15" x14ac:dyDescent="0.35">
      <c r="A64" s="279" t="s">
        <v>285</v>
      </c>
      <c r="B64" s="279" t="s">
        <v>232</v>
      </c>
      <c r="C64" s="289" t="s">
        <v>577</v>
      </c>
      <c r="D64" s="286" t="s">
        <v>298</v>
      </c>
      <c r="E64" s="287">
        <v>105</v>
      </c>
      <c r="F64" s="288">
        <v>83.32380952380953</v>
      </c>
      <c r="G64" s="288">
        <v>5.9119047619047622</v>
      </c>
      <c r="H64" s="467"/>
    </row>
    <row r="65" spans="1:9" x14ac:dyDescent="0.35">
      <c r="A65" s="279" t="s">
        <v>227</v>
      </c>
      <c r="B65" s="279" t="s">
        <v>232</v>
      </c>
      <c r="C65" s="289" t="s">
        <v>725</v>
      </c>
      <c r="D65" s="286" t="s">
        <v>237</v>
      </c>
      <c r="E65" s="287">
        <v>13</v>
      </c>
      <c r="F65" s="288">
        <v>69.307692307692307</v>
      </c>
      <c r="G65" s="288">
        <v>5.4038461538461542</v>
      </c>
      <c r="H65" s="467"/>
    </row>
    <row r="66" spans="1:9" x14ac:dyDescent="0.35">
      <c r="A66" s="279" t="s">
        <v>227</v>
      </c>
      <c r="B66" s="279" t="s">
        <v>238</v>
      </c>
      <c r="C66" s="289" t="s">
        <v>693</v>
      </c>
      <c r="D66" s="286" t="s">
        <v>253</v>
      </c>
      <c r="E66" s="287">
        <v>10</v>
      </c>
      <c r="F66" s="288">
        <v>82.9</v>
      </c>
      <c r="G66" s="288">
        <v>6.3</v>
      </c>
      <c r="H66" s="467"/>
    </row>
    <row r="67" spans="1:9" x14ac:dyDescent="0.35">
      <c r="A67" s="279" t="s">
        <v>285</v>
      </c>
      <c r="B67" s="279" t="s">
        <v>232</v>
      </c>
      <c r="C67" s="289" t="s">
        <v>595</v>
      </c>
      <c r="D67" s="286" t="s">
        <v>299</v>
      </c>
      <c r="E67" s="287">
        <v>14</v>
      </c>
      <c r="F67" s="288">
        <v>63.214285714285715</v>
      </c>
      <c r="G67" s="288">
        <v>5.8928571428571432</v>
      </c>
      <c r="H67" s="467"/>
    </row>
    <row r="68" spans="1:9" x14ac:dyDescent="0.35">
      <c r="A68" s="279" t="s">
        <v>285</v>
      </c>
      <c r="B68" s="279" t="s">
        <v>232</v>
      </c>
      <c r="C68" s="289" t="s">
        <v>582</v>
      </c>
      <c r="D68" s="286" t="s">
        <v>300</v>
      </c>
      <c r="E68" s="287">
        <v>16</v>
      </c>
      <c r="F68" s="288">
        <v>71.625</v>
      </c>
      <c r="G68" s="288">
        <v>5.8125</v>
      </c>
      <c r="H68" s="467"/>
    </row>
    <row r="69" spans="1:9" x14ac:dyDescent="0.35">
      <c r="A69" s="279" t="s">
        <v>227</v>
      </c>
      <c r="B69" s="279" t="s">
        <v>238</v>
      </c>
      <c r="C69" s="273" t="s">
        <v>488</v>
      </c>
      <c r="D69" s="286" t="s">
        <v>254</v>
      </c>
      <c r="E69" s="287">
        <v>1</v>
      </c>
      <c r="F69" s="288">
        <v>66</v>
      </c>
      <c r="G69" s="288">
        <v>2.5</v>
      </c>
      <c r="H69" s="467"/>
    </row>
    <row r="70" spans="1:9" x14ac:dyDescent="0.35">
      <c r="A70" s="280" t="s">
        <v>259</v>
      </c>
      <c r="B70" s="280" t="s">
        <v>269</v>
      </c>
      <c r="C70" s="289" t="s">
        <v>745</v>
      </c>
      <c r="D70" s="292" t="s">
        <v>271</v>
      </c>
      <c r="E70" s="287">
        <v>49</v>
      </c>
      <c r="F70" s="288">
        <v>68.469387755102048</v>
      </c>
      <c r="G70" s="288">
        <v>3.0204081632653059</v>
      </c>
      <c r="H70" s="467"/>
    </row>
    <row r="71" spans="1:9" x14ac:dyDescent="0.35">
      <c r="A71" s="280" t="s">
        <v>259</v>
      </c>
      <c r="B71" s="280" t="s">
        <v>269</v>
      </c>
      <c r="C71" s="289" t="s">
        <v>539</v>
      </c>
      <c r="D71" s="290" t="s">
        <v>272</v>
      </c>
      <c r="E71" s="287">
        <v>20</v>
      </c>
      <c r="F71" s="288">
        <v>66.349999999999994</v>
      </c>
      <c r="G71" s="288">
        <v>3.125</v>
      </c>
      <c r="H71" s="467"/>
    </row>
    <row r="72" spans="1:9" x14ac:dyDescent="0.35">
      <c r="A72" s="280" t="s">
        <v>259</v>
      </c>
      <c r="B72" s="280" t="s">
        <v>269</v>
      </c>
      <c r="C72" s="289" t="s">
        <v>540</v>
      </c>
      <c r="D72" s="290" t="s">
        <v>273</v>
      </c>
      <c r="E72" s="287">
        <v>8</v>
      </c>
      <c r="F72" s="288">
        <v>72.875</v>
      </c>
      <c r="G72" s="288">
        <v>5.9375</v>
      </c>
      <c r="H72" s="467"/>
      <c r="I72" s="185"/>
    </row>
    <row r="73" spans="1:9" x14ac:dyDescent="0.35">
      <c r="A73" s="280" t="s">
        <v>259</v>
      </c>
      <c r="B73" s="280" t="s">
        <v>269</v>
      </c>
      <c r="C73" s="289" t="s">
        <v>541</v>
      </c>
      <c r="D73" s="290" t="s">
        <v>274</v>
      </c>
      <c r="E73" s="287">
        <v>77</v>
      </c>
      <c r="F73" s="288">
        <v>70.038961038961034</v>
      </c>
      <c r="G73" s="288">
        <v>3.7987012987012987</v>
      </c>
      <c r="H73" s="468"/>
      <c r="I73" s="183"/>
    </row>
    <row r="74" spans="1:9" x14ac:dyDescent="0.35">
      <c r="A74" s="280" t="s">
        <v>259</v>
      </c>
      <c r="B74" s="280" t="s">
        <v>1289</v>
      </c>
      <c r="C74" s="289" t="s">
        <v>542</v>
      </c>
      <c r="D74" s="290" t="s">
        <v>267</v>
      </c>
      <c r="E74" s="287">
        <v>34</v>
      </c>
      <c r="F74" s="288">
        <v>68.5</v>
      </c>
      <c r="G74" s="288">
        <v>4.632352941176471</v>
      </c>
      <c r="H74" s="468"/>
      <c r="I74" s="183"/>
    </row>
    <row r="75" spans="1:9" x14ac:dyDescent="0.35">
      <c r="A75" s="280" t="s">
        <v>259</v>
      </c>
      <c r="B75" s="280" t="s">
        <v>260</v>
      </c>
      <c r="C75" s="289" t="s">
        <v>543</v>
      </c>
      <c r="D75" s="290" t="s">
        <v>268</v>
      </c>
      <c r="E75" s="287">
        <v>7</v>
      </c>
      <c r="F75" s="288">
        <v>61</v>
      </c>
      <c r="G75" s="288">
        <v>3.9285714285714284</v>
      </c>
      <c r="H75" s="468"/>
      <c r="I75" s="183"/>
    </row>
    <row r="76" spans="1:9" x14ac:dyDescent="0.35">
      <c r="A76" s="279" t="s">
        <v>227</v>
      </c>
      <c r="B76" s="279" t="s">
        <v>238</v>
      </c>
      <c r="C76" s="289" t="s">
        <v>692</v>
      </c>
      <c r="D76" s="286" t="s">
        <v>255</v>
      </c>
      <c r="E76" s="287">
        <v>18</v>
      </c>
      <c r="F76" s="288">
        <v>68.833333333333329</v>
      </c>
      <c r="G76" s="288">
        <v>4.7777777777777777</v>
      </c>
      <c r="H76" s="468"/>
      <c r="I76" s="183"/>
    </row>
    <row r="77" spans="1:9" x14ac:dyDescent="0.35">
      <c r="A77" s="279" t="s">
        <v>227</v>
      </c>
      <c r="B77" s="279" t="s">
        <v>238</v>
      </c>
      <c r="C77" s="285" t="s">
        <v>1150</v>
      </c>
      <c r="D77" s="286" t="s">
        <v>256</v>
      </c>
      <c r="E77" s="287"/>
      <c r="F77" s="288"/>
      <c r="G77" s="288"/>
      <c r="H77" s="468"/>
      <c r="I77" s="183"/>
    </row>
    <row r="78" spans="1:9" x14ac:dyDescent="0.35">
      <c r="A78" s="279" t="s">
        <v>285</v>
      </c>
      <c r="B78" s="279" t="s">
        <v>232</v>
      </c>
      <c r="C78" s="289" t="s">
        <v>593</v>
      </c>
      <c r="D78" s="286" t="s">
        <v>301</v>
      </c>
      <c r="E78" s="287">
        <v>11</v>
      </c>
      <c r="F78" s="288">
        <v>70.454545454545453</v>
      </c>
      <c r="G78" s="288">
        <v>4.4772727272727275</v>
      </c>
      <c r="H78" s="468"/>
      <c r="I78" s="183"/>
    </row>
    <row r="79" spans="1:9" x14ac:dyDescent="0.35">
      <c r="H79" s="183"/>
      <c r="I79" s="183"/>
    </row>
    <row r="80" spans="1:9" x14ac:dyDescent="0.35">
      <c r="H80" s="183"/>
      <c r="I80" s="183"/>
    </row>
    <row r="81" spans="8:9" x14ac:dyDescent="0.35">
      <c r="H81" s="183"/>
      <c r="I81" s="183"/>
    </row>
    <row r="82" spans="8:9" x14ac:dyDescent="0.35">
      <c r="H82" s="183"/>
      <c r="I82" s="183"/>
    </row>
    <row r="83" spans="8:9" x14ac:dyDescent="0.35">
      <c r="H83" s="183"/>
      <c r="I83" s="183"/>
    </row>
    <row r="84" spans="8:9" x14ac:dyDescent="0.35">
      <c r="H84" s="183"/>
      <c r="I84" s="183"/>
    </row>
    <row r="85" spans="8:9" x14ac:dyDescent="0.35">
      <c r="H85" s="183"/>
      <c r="I85" s="183"/>
    </row>
    <row r="86" spans="8:9" x14ac:dyDescent="0.35">
      <c r="H86" s="183"/>
      <c r="I86" s="183"/>
    </row>
    <row r="87" spans="8:9" x14ac:dyDescent="0.35">
      <c r="H87" s="183"/>
      <c r="I87" s="183"/>
    </row>
    <row r="88" spans="8:9" x14ac:dyDescent="0.35">
      <c r="H88" s="183"/>
      <c r="I88" s="183"/>
    </row>
    <row r="89" spans="8:9" x14ac:dyDescent="0.35">
      <c r="H89" s="183"/>
      <c r="I89" s="183"/>
    </row>
    <row r="90" spans="8:9" x14ac:dyDescent="0.35">
      <c r="H90" s="183"/>
      <c r="I90" s="183"/>
    </row>
    <row r="91" spans="8:9" x14ac:dyDescent="0.35">
      <c r="H91" s="183"/>
      <c r="I91" s="183"/>
    </row>
    <row r="92" spans="8:9" x14ac:dyDescent="0.35">
      <c r="H92" s="183"/>
      <c r="I92" s="183"/>
    </row>
    <row r="93" spans="8:9" x14ac:dyDescent="0.35">
      <c r="H93" s="183"/>
      <c r="I93" s="183"/>
    </row>
    <row r="94" spans="8:9" x14ac:dyDescent="0.35">
      <c r="H94" s="183"/>
      <c r="I94" s="183"/>
    </row>
    <row r="95" spans="8:9" x14ac:dyDescent="0.35">
      <c r="H95" s="183"/>
      <c r="I95" s="183"/>
    </row>
    <row r="96" spans="8:9" x14ac:dyDescent="0.35">
      <c r="H96" s="183"/>
      <c r="I96" s="183"/>
    </row>
    <row r="97" spans="8:9" x14ac:dyDescent="0.35">
      <c r="H97" s="183"/>
      <c r="I97" s="183"/>
    </row>
    <row r="98" spans="8:9" x14ac:dyDescent="0.35">
      <c r="H98" s="183"/>
      <c r="I98" s="183"/>
    </row>
    <row r="99" spans="8:9" x14ac:dyDescent="0.35">
      <c r="H99" s="183"/>
      <c r="I99" s="183"/>
    </row>
    <row r="100" spans="8:9" x14ac:dyDescent="0.35">
      <c r="H100" s="183"/>
      <c r="I100" s="183"/>
    </row>
    <row r="101" spans="8:9" x14ac:dyDescent="0.35">
      <c r="H101" s="183"/>
      <c r="I101" s="183"/>
    </row>
    <row r="102" spans="8:9" x14ac:dyDescent="0.35">
      <c r="H102" s="183"/>
      <c r="I102" s="183"/>
    </row>
    <row r="103" spans="8:9" x14ac:dyDescent="0.35">
      <c r="H103" s="183"/>
      <c r="I103" s="183"/>
    </row>
    <row r="104" spans="8:9" x14ac:dyDescent="0.35">
      <c r="H104" s="183"/>
      <c r="I104" s="183"/>
    </row>
    <row r="105" spans="8:9" x14ac:dyDescent="0.35">
      <c r="H105" s="183"/>
      <c r="I105" s="183"/>
    </row>
    <row r="106" spans="8:9" x14ac:dyDescent="0.35">
      <c r="H106" s="183"/>
      <c r="I106" s="183"/>
    </row>
    <row r="107" spans="8:9" x14ac:dyDescent="0.35">
      <c r="H107" s="183"/>
      <c r="I107" s="183"/>
    </row>
    <row r="108" spans="8:9" x14ac:dyDescent="0.35">
      <c r="H108" s="183"/>
      <c r="I108" s="183"/>
    </row>
    <row r="109" spans="8:9" x14ac:dyDescent="0.35">
      <c r="H109" s="183"/>
      <c r="I109" s="183"/>
    </row>
    <row r="110" spans="8:9" x14ac:dyDescent="0.35">
      <c r="H110" s="183"/>
      <c r="I110" s="183"/>
    </row>
    <row r="111" spans="8:9" x14ac:dyDescent="0.35">
      <c r="H111" s="183"/>
      <c r="I111" s="183"/>
    </row>
    <row r="112" spans="8:9" x14ac:dyDescent="0.35">
      <c r="H112" s="183"/>
      <c r="I112" s="183"/>
    </row>
    <row r="113" spans="1:9" x14ac:dyDescent="0.35">
      <c r="H113" s="183"/>
      <c r="I113" s="183"/>
    </row>
    <row r="114" spans="1:9" x14ac:dyDescent="0.35">
      <c r="A114" s="183"/>
      <c r="B114" s="183"/>
      <c r="C114" s="183"/>
      <c r="D114" s="184"/>
      <c r="E114" s="189"/>
      <c r="F114" s="190"/>
      <c r="G114" s="190"/>
      <c r="H114" s="183"/>
      <c r="I114" s="183"/>
    </row>
    <row r="115" spans="1:9" x14ac:dyDescent="0.35">
      <c r="A115" s="183"/>
      <c r="B115" s="183"/>
      <c r="C115" s="183"/>
      <c r="D115" s="184"/>
      <c r="E115" s="189"/>
      <c r="F115" s="190"/>
      <c r="G115" s="190"/>
      <c r="H115" s="183"/>
      <c r="I115" s="183"/>
    </row>
    <row r="116" spans="1:9" x14ac:dyDescent="0.35">
      <c r="A116" s="183"/>
      <c r="B116" s="183"/>
      <c r="C116" s="183"/>
      <c r="D116" s="183"/>
      <c r="E116" s="183"/>
      <c r="F116" s="186"/>
      <c r="G116" s="186"/>
      <c r="H116" s="183"/>
      <c r="I116" s="183"/>
    </row>
    <row r="117" spans="1:9" x14ac:dyDescent="0.35">
      <c r="A117" s="183"/>
      <c r="B117" s="183"/>
      <c r="C117" s="183"/>
      <c r="D117" s="183"/>
      <c r="E117" s="183"/>
      <c r="F117" s="186"/>
      <c r="G117" s="186"/>
      <c r="H117" s="183"/>
      <c r="I117" s="183"/>
    </row>
    <row r="118" spans="1:9" x14ac:dyDescent="0.35">
      <c r="A118" s="183"/>
      <c r="B118" s="183"/>
      <c r="C118" s="183"/>
      <c r="D118" s="183"/>
      <c r="E118" s="183"/>
      <c r="F118" s="186"/>
      <c r="G118" s="186"/>
      <c r="H118" s="183"/>
      <c r="I118" s="183"/>
    </row>
    <row r="119" spans="1:9" x14ac:dyDescent="0.35">
      <c r="A119" s="183"/>
      <c r="B119" s="183"/>
      <c r="C119" s="183"/>
      <c r="D119" s="183"/>
      <c r="E119" s="183"/>
      <c r="F119" s="186"/>
      <c r="G119" s="186"/>
      <c r="H119" s="183"/>
      <c r="I119" s="183"/>
    </row>
    <row r="120" spans="1:9" x14ac:dyDescent="0.35">
      <c r="A120" s="183"/>
      <c r="B120" s="183"/>
      <c r="C120" s="183"/>
      <c r="D120" s="183"/>
      <c r="E120" s="183"/>
      <c r="F120" s="186"/>
      <c r="G120" s="186"/>
      <c r="H120" s="183"/>
      <c r="I120" s="183"/>
    </row>
    <row r="121" spans="1:9" x14ac:dyDescent="0.35">
      <c r="A121" s="183"/>
      <c r="B121" s="183"/>
      <c r="C121" s="183"/>
      <c r="D121" s="183"/>
      <c r="E121" s="183"/>
      <c r="F121" s="186"/>
      <c r="G121" s="186"/>
      <c r="H121" s="183"/>
      <c r="I121" s="183"/>
    </row>
    <row r="122" spans="1:9" x14ac:dyDescent="0.35">
      <c r="A122" s="183"/>
      <c r="B122" s="183"/>
      <c r="C122" s="183"/>
      <c r="D122" s="183"/>
      <c r="E122" s="183"/>
      <c r="F122" s="186"/>
      <c r="G122" s="186"/>
      <c r="H122" s="183"/>
      <c r="I122" s="183"/>
    </row>
    <row r="123" spans="1:9" x14ac:dyDescent="0.35">
      <c r="A123" s="183"/>
      <c r="B123" s="183"/>
      <c r="C123" s="183"/>
      <c r="D123" s="183"/>
      <c r="E123" s="183"/>
      <c r="F123" s="186"/>
      <c r="G123" s="186"/>
      <c r="H123" s="183"/>
      <c r="I123" s="183"/>
    </row>
    <row r="124" spans="1:9" x14ac:dyDescent="0.35">
      <c r="A124" s="183"/>
      <c r="B124" s="183"/>
      <c r="C124" s="183"/>
      <c r="D124" s="183"/>
      <c r="E124" s="183"/>
      <c r="F124" s="186"/>
      <c r="G124" s="186"/>
      <c r="H124" s="183"/>
      <c r="I124" s="183"/>
    </row>
    <row r="125" spans="1:9" x14ac:dyDescent="0.35">
      <c r="A125" s="183"/>
      <c r="B125" s="183"/>
      <c r="C125" s="183"/>
      <c r="D125" s="183"/>
      <c r="E125" s="183"/>
      <c r="F125" s="186"/>
      <c r="G125" s="186"/>
      <c r="H125" s="183"/>
      <c r="I125" s="183"/>
    </row>
    <row r="126" spans="1:9" x14ac:dyDescent="0.35">
      <c r="A126" s="183"/>
      <c r="B126" s="183"/>
      <c r="C126" s="183"/>
      <c r="D126" s="183"/>
      <c r="E126" s="183"/>
      <c r="F126" s="186"/>
      <c r="G126" s="186"/>
      <c r="H126" s="183"/>
      <c r="I126" s="183"/>
    </row>
    <row r="127" spans="1:9" x14ac:dyDescent="0.35">
      <c r="A127" s="183"/>
      <c r="B127" s="183"/>
      <c r="C127" s="183"/>
      <c r="D127" s="183"/>
      <c r="E127" s="183"/>
      <c r="F127" s="186"/>
      <c r="G127" s="186"/>
      <c r="H127" s="183"/>
      <c r="I127" s="183"/>
    </row>
    <row r="128" spans="1:9" x14ac:dyDescent="0.35">
      <c r="A128" s="183"/>
      <c r="B128" s="183"/>
      <c r="C128" s="183"/>
      <c r="D128" s="183"/>
      <c r="E128" s="183"/>
      <c r="F128" s="186"/>
      <c r="G128" s="186"/>
      <c r="H128" s="183"/>
      <c r="I128" s="183"/>
    </row>
    <row r="129" spans="1:9" x14ac:dyDescent="0.35">
      <c r="A129" s="183"/>
      <c r="B129" s="183"/>
      <c r="C129" s="183"/>
      <c r="D129" s="183"/>
      <c r="E129" s="183"/>
      <c r="F129" s="186"/>
      <c r="G129" s="186"/>
      <c r="H129" s="183"/>
      <c r="I129" s="183"/>
    </row>
    <row r="130" spans="1:9" x14ac:dyDescent="0.35">
      <c r="A130" s="183"/>
      <c r="B130" s="183"/>
      <c r="C130" s="183"/>
      <c r="D130" s="183"/>
      <c r="E130" s="183"/>
      <c r="F130" s="186"/>
      <c r="G130" s="186"/>
      <c r="H130" s="183"/>
      <c r="I130" s="183"/>
    </row>
    <row r="131" spans="1:9" x14ac:dyDescent="0.35">
      <c r="A131" s="183"/>
      <c r="B131" s="183"/>
      <c r="C131" s="183"/>
      <c r="D131" s="183"/>
      <c r="E131" s="183"/>
      <c r="F131" s="186"/>
      <c r="G131" s="186"/>
      <c r="H131" s="183"/>
      <c r="I131" s="183"/>
    </row>
    <row r="132" spans="1:9" x14ac:dyDescent="0.35">
      <c r="A132" s="183"/>
      <c r="B132" s="183"/>
      <c r="C132" s="183"/>
      <c r="D132" s="183"/>
      <c r="E132" s="183"/>
      <c r="F132" s="186"/>
      <c r="G132" s="186"/>
      <c r="H132" s="183"/>
      <c r="I132" s="183"/>
    </row>
    <row r="133" spans="1:9" x14ac:dyDescent="0.35">
      <c r="A133" s="183"/>
      <c r="B133" s="183"/>
      <c r="C133" s="183"/>
      <c r="D133" s="183"/>
      <c r="E133" s="183"/>
      <c r="F133" s="186"/>
      <c r="G133" s="186"/>
      <c r="H133" s="183"/>
      <c r="I133" s="183"/>
    </row>
    <row r="134" spans="1:9" x14ac:dyDescent="0.35">
      <c r="A134" s="183"/>
      <c r="B134" s="183"/>
      <c r="C134" s="183"/>
      <c r="D134" s="183"/>
      <c r="E134" s="183"/>
      <c r="F134" s="186"/>
      <c r="G134" s="186"/>
      <c r="H134" s="183"/>
      <c r="I134" s="183"/>
    </row>
    <row r="135" spans="1:9" x14ac:dyDescent="0.35">
      <c r="A135" s="183"/>
      <c r="B135" s="183"/>
      <c r="C135" s="183"/>
      <c r="D135" s="183"/>
      <c r="E135" s="183"/>
      <c r="F135" s="186"/>
      <c r="G135" s="186"/>
      <c r="H135" s="183"/>
      <c r="I135" s="183"/>
    </row>
    <row r="136" spans="1:9" x14ac:dyDescent="0.35">
      <c r="A136" s="183"/>
      <c r="B136" s="183"/>
      <c r="C136" s="183"/>
      <c r="D136" s="183"/>
      <c r="E136" s="183"/>
      <c r="F136" s="186"/>
      <c r="G136" s="186"/>
      <c r="H136" s="183"/>
      <c r="I136" s="183"/>
    </row>
    <row r="137" spans="1:9" x14ac:dyDescent="0.35">
      <c r="A137" s="183"/>
      <c r="B137" s="183"/>
      <c r="C137" s="183"/>
      <c r="D137" s="183"/>
      <c r="E137" s="183"/>
      <c r="F137" s="186"/>
      <c r="G137" s="186"/>
      <c r="H137" s="183"/>
      <c r="I137" s="183"/>
    </row>
    <row r="138" spans="1:9" x14ac:dyDescent="0.35">
      <c r="A138" s="183"/>
      <c r="B138" s="183"/>
      <c r="C138" s="183"/>
      <c r="D138" s="183"/>
      <c r="E138" s="183"/>
      <c r="F138" s="186"/>
      <c r="G138" s="186"/>
      <c r="H138" s="183"/>
      <c r="I138" s="183"/>
    </row>
    <row r="139" spans="1:9" x14ac:dyDescent="0.35">
      <c r="A139" s="183"/>
      <c r="B139" s="183"/>
      <c r="C139" s="183"/>
      <c r="D139" s="183"/>
      <c r="E139" s="183"/>
      <c r="F139" s="186"/>
      <c r="G139" s="186"/>
      <c r="H139" s="183"/>
      <c r="I139" s="183"/>
    </row>
    <row r="140" spans="1:9" x14ac:dyDescent="0.35">
      <c r="A140" s="183"/>
      <c r="B140" s="183"/>
      <c r="C140" s="183"/>
      <c r="D140" s="183"/>
      <c r="E140" s="183"/>
      <c r="F140" s="186"/>
      <c r="G140" s="186"/>
      <c r="H140" s="183"/>
      <c r="I140" s="183"/>
    </row>
    <row r="141" spans="1:9" x14ac:dyDescent="0.35">
      <c r="A141" s="183"/>
      <c r="B141" s="183"/>
      <c r="C141" s="183"/>
      <c r="D141" s="183"/>
      <c r="E141" s="183"/>
      <c r="F141" s="186"/>
      <c r="G141" s="186"/>
      <c r="H141" s="183"/>
      <c r="I141" s="183"/>
    </row>
    <row r="142" spans="1:9" x14ac:dyDescent="0.35">
      <c r="A142" s="183"/>
      <c r="B142" s="183"/>
      <c r="C142" s="183"/>
      <c r="D142" s="183"/>
      <c r="E142" s="183"/>
      <c r="F142" s="186"/>
      <c r="G142" s="186"/>
      <c r="H142" s="183"/>
      <c r="I142" s="183"/>
    </row>
  </sheetData>
  <sheetProtection sort="0"/>
  <mergeCells count="2">
    <mergeCell ref="A1:O1"/>
    <mergeCell ref="A2:O2"/>
  </mergeCells>
  <printOptions horizontalCentered="1"/>
  <pageMargins left="0.25" right="0.25" top="0.75" bottom="0.75" header="0.3" footer="0.3"/>
  <pageSetup scale="55"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7:I22"/>
  <sheetViews>
    <sheetView view="pageLayout" zoomScale="75" zoomScaleNormal="100" zoomScalePageLayoutView="75" workbookViewId="0">
      <selection activeCell="B7" sqref="B7:I7"/>
    </sheetView>
  </sheetViews>
  <sheetFormatPr defaultRowHeight="14.5" x14ac:dyDescent="0.35"/>
  <cols>
    <col min="2" max="2" width="9.1796875" style="7"/>
    <col min="3" max="3" width="10.453125" style="7" customWidth="1"/>
    <col min="4" max="9" width="9.1796875" style="7"/>
  </cols>
  <sheetData>
    <row r="7" spans="2:9" ht="21.75" customHeight="1" x14ac:dyDescent="0.35">
      <c r="B7" s="602" t="s">
        <v>215</v>
      </c>
      <c r="C7" s="602"/>
      <c r="D7" s="602"/>
      <c r="E7" s="602"/>
      <c r="F7" s="602"/>
      <c r="G7" s="602"/>
      <c r="H7" s="602"/>
      <c r="I7" s="602"/>
    </row>
    <row r="10" spans="2:9" ht="20.5" x14ac:dyDescent="0.35">
      <c r="B10" s="603" t="s">
        <v>218</v>
      </c>
      <c r="C10" s="603"/>
      <c r="D10" s="603"/>
      <c r="E10" s="603"/>
      <c r="F10" s="603"/>
      <c r="G10" s="603"/>
      <c r="H10" s="603"/>
      <c r="I10" s="603"/>
    </row>
    <row r="11" spans="2:9" x14ac:dyDescent="0.35">
      <c r="C11" s="9"/>
      <c r="D11" s="9"/>
      <c r="E11" s="9"/>
      <c r="F11" s="9"/>
      <c r="G11" s="9"/>
      <c r="H11" s="9"/>
    </row>
    <row r="12" spans="2:9" ht="21" x14ac:dyDescent="0.5">
      <c r="C12" s="605"/>
      <c r="D12" s="605"/>
      <c r="E12" s="605"/>
      <c r="F12" s="605"/>
      <c r="G12" s="605"/>
      <c r="H12" s="605"/>
    </row>
    <row r="16" spans="2:9" ht="71.5" customHeight="1" x14ac:dyDescent="0.35">
      <c r="B16" s="671" t="s">
        <v>1270</v>
      </c>
      <c r="C16" s="671"/>
      <c r="D16" s="606" t="s">
        <v>1450</v>
      </c>
      <c r="E16" s="606"/>
      <c r="F16" s="606"/>
      <c r="G16" s="606"/>
      <c r="H16" s="606"/>
      <c r="I16" s="606"/>
    </row>
    <row r="17" spans="2:9" x14ac:dyDescent="0.35">
      <c r="C17" s="11"/>
      <c r="D17" s="13"/>
      <c r="E17" s="13"/>
      <c r="F17" s="13"/>
      <c r="G17" s="13"/>
      <c r="H17" s="13"/>
      <c r="I17" s="12"/>
    </row>
    <row r="18" spans="2:9" x14ac:dyDescent="0.35">
      <c r="C18" s="10"/>
    </row>
    <row r="20" spans="2:9" x14ac:dyDescent="0.35">
      <c r="B20" s="601"/>
      <c r="C20" s="601"/>
      <c r="D20" s="601"/>
      <c r="E20" s="601"/>
      <c r="F20" s="601"/>
      <c r="G20" s="601"/>
      <c r="H20" s="601"/>
      <c r="I20" s="601"/>
    </row>
    <row r="22" spans="2:9" x14ac:dyDescent="0.35">
      <c r="B22" s="601"/>
      <c r="C22" s="601"/>
      <c r="D22" s="601"/>
      <c r="E22" s="601"/>
      <c r="F22" s="601"/>
      <c r="G22" s="601"/>
      <c r="H22" s="601"/>
      <c r="I22" s="601"/>
    </row>
  </sheetData>
  <mergeCells count="7">
    <mergeCell ref="B10:I10"/>
    <mergeCell ref="C12:H12"/>
    <mergeCell ref="B20:I20"/>
    <mergeCell ref="B22:I22"/>
    <mergeCell ref="B7:I7"/>
    <mergeCell ref="B16:C16"/>
    <mergeCell ref="D16:I16"/>
  </mergeCells>
  <pageMargins left="0.7" right="0.7" top="0.75" bottom="0.75" header="0.3" footer="0.3"/>
  <pageSetup orientation="portrait" horizontalDpi="300" verticalDpi="300" r:id="rId1"/>
  <headerFooter>
    <oddFooter>&amp;L&amp;"Roboto,Bold"&amp;9Resource Planning Toolkit Updated May, 2020&amp;C&amp;"Roboto,Regular"&amp;9Page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81"/>
  <sheetViews>
    <sheetView zoomScale="75" zoomScaleNormal="75" workbookViewId="0">
      <selection sqref="A1:K1"/>
    </sheetView>
  </sheetViews>
  <sheetFormatPr defaultRowHeight="14.5" x14ac:dyDescent="0.35"/>
  <cols>
    <col min="1" max="1" width="10.54296875" style="27" customWidth="1"/>
    <col min="2" max="2" width="10.90625" style="27" bestFit="1" customWidth="1"/>
    <col min="3" max="3" width="14.81640625" style="27" bestFit="1" customWidth="1"/>
    <col min="4" max="4" width="42.81640625" style="27" bestFit="1" customWidth="1"/>
    <col min="5" max="5" width="10.1796875" style="27" customWidth="1"/>
    <col min="6" max="6" width="2.08984375" style="86" customWidth="1"/>
    <col min="7" max="7" width="8.7265625" style="105"/>
    <col min="8" max="8" width="10.90625" style="105" bestFit="1" customWidth="1"/>
    <col min="9" max="9" width="17.81640625" style="105" bestFit="1" customWidth="1"/>
    <col min="10" max="10" width="41.6328125" style="105" bestFit="1" customWidth="1"/>
    <col min="11" max="11" width="9.90625" style="105" bestFit="1" customWidth="1"/>
    <col min="12" max="16384" width="8.7265625" style="105"/>
  </cols>
  <sheetData>
    <row r="1" spans="1:11" s="180" customFormat="1" ht="34.5" customHeight="1" thickBot="1" x14ac:dyDescent="0.45">
      <c r="A1" s="654" t="s">
        <v>1272</v>
      </c>
      <c r="B1" s="655"/>
      <c r="C1" s="655"/>
      <c r="D1" s="655"/>
      <c r="E1" s="655"/>
      <c r="F1" s="655"/>
      <c r="G1" s="655"/>
      <c r="H1" s="655"/>
      <c r="I1" s="655"/>
      <c r="J1" s="655"/>
      <c r="K1" s="656"/>
    </row>
    <row r="2" spans="1:11" s="203" customFormat="1" ht="24.75" customHeight="1" x14ac:dyDescent="0.35">
      <c r="A2" s="672" t="s">
        <v>377</v>
      </c>
      <c r="B2" s="673"/>
      <c r="C2" s="673"/>
      <c r="D2" s="674"/>
      <c r="E2" s="209">
        <f>SUM(E4:E63)</f>
        <v>2763</v>
      </c>
      <c r="F2" s="202"/>
      <c r="G2" s="672" t="s">
        <v>376</v>
      </c>
      <c r="H2" s="673"/>
      <c r="I2" s="673"/>
      <c r="J2" s="674"/>
      <c r="K2" s="210">
        <f>SUM(K4:K49)</f>
        <v>312</v>
      </c>
    </row>
    <row r="3" spans="1:11" s="203" customFormat="1" ht="29.25" customHeight="1" x14ac:dyDescent="0.35">
      <c r="A3" s="211" t="s">
        <v>221</v>
      </c>
      <c r="B3" s="211" t="s">
        <v>222</v>
      </c>
      <c r="C3" s="211" t="s">
        <v>1299</v>
      </c>
      <c r="D3" s="211" t="s">
        <v>223</v>
      </c>
      <c r="E3" s="211" t="s">
        <v>1271</v>
      </c>
      <c r="F3" s="204"/>
      <c r="G3" s="211" t="s">
        <v>221</v>
      </c>
      <c r="H3" s="211" t="s">
        <v>222</v>
      </c>
      <c r="I3" s="211" t="s">
        <v>1299</v>
      </c>
      <c r="J3" s="211" t="s">
        <v>223</v>
      </c>
      <c r="K3" s="211" t="s">
        <v>1271</v>
      </c>
    </row>
    <row r="4" spans="1:11" x14ac:dyDescent="0.35">
      <c r="A4" s="293" t="s">
        <v>227</v>
      </c>
      <c r="B4" s="293" t="s">
        <v>232</v>
      </c>
      <c r="C4" s="297" t="s">
        <v>1315</v>
      </c>
      <c r="D4" s="293" t="s">
        <v>234</v>
      </c>
      <c r="E4" s="299">
        <v>432</v>
      </c>
      <c r="G4" s="293" t="s">
        <v>285</v>
      </c>
      <c r="H4" s="293" t="s">
        <v>232</v>
      </c>
      <c r="I4" s="297" t="s">
        <v>594</v>
      </c>
      <c r="J4" s="293" t="s">
        <v>356</v>
      </c>
      <c r="K4" s="309">
        <v>30</v>
      </c>
    </row>
    <row r="5" spans="1:11" ht="26" x14ac:dyDescent="0.35">
      <c r="A5" s="293" t="s">
        <v>307</v>
      </c>
      <c r="B5" s="293" t="s">
        <v>307</v>
      </c>
      <c r="C5" s="297" t="s">
        <v>637</v>
      </c>
      <c r="D5" s="293" t="s">
        <v>310</v>
      </c>
      <c r="E5" s="299">
        <v>336</v>
      </c>
      <c r="G5" s="293" t="s">
        <v>275</v>
      </c>
      <c r="H5" s="293" t="s">
        <v>276</v>
      </c>
      <c r="I5" s="297" t="s">
        <v>1331</v>
      </c>
      <c r="J5" s="293" t="s">
        <v>343</v>
      </c>
      <c r="K5" s="309">
        <v>23</v>
      </c>
    </row>
    <row r="6" spans="1:11" x14ac:dyDescent="0.35">
      <c r="A6" s="293" t="s">
        <v>307</v>
      </c>
      <c r="B6" s="293" t="s">
        <v>307</v>
      </c>
      <c r="C6" s="297" t="s">
        <v>638</v>
      </c>
      <c r="D6" s="293" t="s">
        <v>311</v>
      </c>
      <c r="E6" s="299">
        <v>263</v>
      </c>
      <c r="G6" s="293" t="s">
        <v>227</v>
      </c>
      <c r="H6" s="293" t="s">
        <v>232</v>
      </c>
      <c r="I6" s="297" t="s">
        <v>728</v>
      </c>
      <c r="J6" s="293" t="s">
        <v>317</v>
      </c>
      <c r="K6" s="309">
        <v>18</v>
      </c>
    </row>
    <row r="7" spans="1:11" x14ac:dyDescent="0.35">
      <c r="A7" s="293" t="s">
        <v>307</v>
      </c>
      <c r="B7" s="293" t="s">
        <v>307</v>
      </c>
      <c r="C7" s="297" t="s">
        <v>1324</v>
      </c>
      <c r="D7" s="293" t="s">
        <v>312</v>
      </c>
      <c r="E7" s="299">
        <v>216</v>
      </c>
      <c r="G7" s="293" t="s">
        <v>227</v>
      </c>
      <c r="H7" s="293" t="s">
        <v>238</v>
      </c>
      <c r="I7" s="297" t="s">
        <v>736</v>
      </c>
      <c r="J7" s="293" t="s">
        <v>328</v>
      </c>
      <c r="K7" s="309">
        <v>18</v>
      </c>
    </row>
    <row r="8" spans="1:11" x14ac:dyDescent="0.35">
      <c r="A8" s="293" t="s">
        <v>259</v>
      </c>
      <c r="B8" s="293" t="s">
        <v>260</v>
      </c>
      <c r="C8" s="297" t="s">
        <v>1319</v>
      </c>
      <c r="D8" s="293" t="s">
        <v>262</v>
      </c>
      <c r="E8" s="299">
        <v>165</v>
      </c>
      <c r="F8" s="96"/>
      <c r="G8" s="293" t="s">
        <v>227</v>
      </c>
      <c r="H8" s="293" t="s">
        <v>238</v>
      </c>
      <c r="I8" s="297" t="s">
        <v>1334</v>
      </c>
      <c r="J8" s="293" t="s">
        <v>327</v>
      </c>
      <c r="K8" s="309">
        <v>17</v>
      </c>
    </row>
    <row r="9" spans="1:11" ht="39" x14ac:dyDescent="0.35">
      <c r="A9" s="293" t="s">
        <v>259</v>
      </c>
      <c r="B9" s="293" t="s">
        <v>260</v>
      </c>
      <c r="C9" s="297" t="s">
        <v>1322</v>
      </c>
      <c r="D9" s="293" t="s">
        <v>264</v>
      </c>
      <c r="E9" s="299">
        <v>122</v>
      </c>
      <c r="G9" s="293" t="s">
        <v>227</v>
      </c>
      <c r="H9" s="293" t="s">
        <v>232</v>
      </c>
      <c r="I9" s="297" t="s">
        <v>738</v>
      </c>
      <c r="J9" s="293" t="s">
        <v>321</v>
      </c>
      <c r="K9" s="309">
        <v>16</v>
      </c>
    </row>
    <row r="10" spans="1:11" x14ac:dyDescent="0.35">
      <c r="A10" s="293" t="s">
        <v>285</v>
      </c>
      <c r="B10" s="293" t="s">
        <v>232</v>
      </c>
      <c r="C10" s="297" t="s">
        <v>577</v>
      </c>
      <c r="D10" s="293" t="s">
        <v>298</v>
      </c>
      <c r="E10" s="299">
        <v>105</v>
      </c>
      <c r="G10" s="293" t="s">
        <v>275</v>
      </c>
      <c r="H10" s="293" t="s">
        <v>276</v>
      </c>
      <c r="I10" s="297" t="s">
        <v>1332</v>
      </c>
      <c r="J10" s="293" t="s">
        <v>344</v>
      </c>
      <c r="K10" s="309">
        <v>15</v>
      </c>
    </row>
    <row r="11" spans="1:11" x14ac:dyDescent="0.35">
      <c r="A11" s="293" t="s">
        <v>307</v>
      </c>
      <c r="B11" s="293" t="s">
        <v>307</v>
      </c>
      <c r="C11" s="297" t="s">
        <v>640</v>
      </c>
      <c r="D11" s="293" t="s">
        <v>309</v>
      </c>
      <c r="E11" s="299">
        <v>100</v>
      </c>
      <c r="G11" s="293" t="s">
        <v>227</v>
      </c>
      <c r="H11" s="293" t="s">
        <v>238</v>
      </c>
      <c r="I11" s="297" t="s">
        <v>701</v>
      </c>
      <c r="J11" s="293" t="s">
        <v>324</v>
      </c>
      <c r="K11" s="309">
        <v>13</v>
      </c>
    </row>
    <row r="12" spans="1:11" x14ac:dyDescent="0.35">
      <c r="A12" s="293" t="s">
        <v>307</v>
      </c>
      <c r="B12" s="293" t="s">
        <v>307</v>
      </c>
      <c r="C12" s="297" t="s">
        <v>639</v>
      </c>
      <c r="D12" s="293" t="s">
        <v>308</v>
      </c>
      <c r="E12" s="299">
        <v>93</v>
      </c>
      <c r="G12" s="293" t="s">
        <v>259</v>
      </c>
      <c r="H12" s="293" t="s">
        <v>269</v>
      </c>
      <c r="I12" s="297" t="s">
        <v>751</v>
      </c>
      <c r="J12" s="293" t="s">
        <v>342</v>
      </c>
      <c r="K12" s="309">
        <v>12</v>
      </c>
    </row>
    <row r="13" spans="1:11" x14ac:dyDescent="0.35">
      <c r="A13" s="293" t="s">
        <v>259</v>
      </c>
      <c r="B13" s="293" t="s">
        <v>269</v>
      </c>
      <c r="C13" s="297" t="s">
        <v>541</v>
      </c>
      <c r="D13" s="293" t="s">
        <v>274</v>
      </c>
      <c r="E13" s="299">
        <v>77</v>
      </c>
      <c r="G13" s="293" t="s">
        <v>275</v>
      </c>
      <c r="H13" s="293" t="s">
        <v>276</v>
      </c>
      <c r="I13" s="297" t="s">
        <v>856</v>
      </c>
      <c r="J13" s="293" t="s">
        <v>346</v>
      </c>
      <c r="K13" s="309">
        <v>11</v>
      </c>
    </row>
    <row r="14" spans="1:11" ht="26" x14ac:dyDescent="0.35">
      <c r="A14" s="293" t="s">
        <v>227</v>
      </c>
      <c r="B14" s="293" t="s">
        <v>228</v>
      </c>
      <c r="C14" s="297" t="s">
        <v>1321</v>
      </c>
      <c r="D14" s="293" t="s">
        <v>231</v>
      </c>
      <c r="E14" s="299">
        <v>74</v>
      </c>
      <c r="G14" s="293" t="s">
        <v>285</v>
      </c>
      <c r="H14" s="293" t="s">
        <v>232</v>
      </c>
      <c r="I14" s="297" t="s">
        <v>585</v>
      </c>
      <c r="J14" s="293" t="s">
        <v>357</v>
      </c>
      <c r="K14" s="309">
        <v>11</v>
      </c>
    </row>
    <row r="15" spans="1:11" x14ac:dyDescent="0.35">
      <c r="A15" s="293" t="s">
        <v>259</v>
      </c>
      <c r="B15" s="293" t="s">
        <v>260</v>
      </c>
      <c r="C15" s="297" t="s">
        <v>547</v>
      </c>
      <c r="D15" s="293" t="s">
        <v>263</v>
      </c>
      <c r="E15" s="299">
        <v>68</v>
      </c>
      <c r="G15" s="293" t="s">
        <v>259</v>
      </c>
      <c r="H15" s="293" t="s">
        <v>260</v>
      </c>
      <c r="I15" s="297" t="s">
        <v>775</v>
      </c>
      <c r="J15" s="293" t="s">
        <v>336</v>
      </c>
      <c r="K15" s="309">
        <v>10</v>
      </c>
    </row>
    <row r="16" spans="1:11" x14ac:dyDescent="0.35">
      <c r="A16" s="293" t="s">
        <v>259</v>
      </c>
      <c r="B16" s="293" t="s">
        <v>269</v>
      </c>
      <c r="C16" s="297" t="s">
        <v>745</v>
      </c>
      <c r="D16" s="293" t="s">
        <v>271</v>
      </c>
      <c r="E16" s="299">
        <v>49</v>
      </c>
      <c r="F16" s="96"/>
      <c r="G16" s="293" t="s">
        <v>285</v>
      </c>
      <c r="H16" s="293" t="s">
        <v>302</v>
      </c>
      <c r="I16" s="297" t="s">
        <v>809</v>
      </c>
      <c r="J16" s="293" t="s">
        <v>359</v>
      </c>
      <c r="K16" s="309">
        <v>9</v>
      </c>
    </row>
    <row r="17" spans="1:11" x14ac:dyDescent="0.35">
      <c r="A17" s="293" t="s">
        <v>285</v>
      </c>
      <c r="B17" s="293" t="s">
        <v>1316</v>
      </c>
      <c r="C17" s="297" t="s">
        <v>629</v>
      </c>
      <c r="D17" s="293" t="s">
        <v>306</v>
      </c>
      <c r="E17" s="299">
        <v>44</v>
      </c>
      <c r="G17" s="293" t="s">
        <v>275</v>
      </c>
      <c r="H17" s="293" t="s">
        <v>276</v>
      </c>
      <c r="I17" s="297" t="s">
        <v>666</v>
      </c>
      <c r="J17" s="293" t="s">
        <v>350</v>
      </c>
      <c r="K17" s="309">
        <v>9</v>
      </c>
    </row>
    <row r="18" spans="1:11" x14ac:dyDescent="0.35">
      <c r="A18" s="293" t="s">
        <v>275</v>
      </c>
      <c r="B18" s="293" t="s">
        <v>276</v>
      </c>
      <c r="C18" s="297" t="s">
        <v>1312</v>
      </c>
      <c r="D18" s="293" t="s">
        <v>278</v>
      </c>
      <c r="E18" s="299">
        <v>40</v>
      </c>
      <c r="G18" s="293" t="s">
        <v>227</v>
      </c>
      <c r="H18" s="293" t="s">
        <v>238</v>
      </c>
      <c r="I18" s="297" t="s">
        <v>1003</v>
      </c>
      <c r="J18" s="293" t="s">
        <v>331</v>
      </c>
      <c r="K18" s="309">
        <v>8</v>
      </c>
    </row>
    <row r="19" spans="1:11" x14ac:dyDescent="0.35">
      <c r="A19" s="293" t="s">
        <v>227</v>
      </c>
      <c r="B19" s="293" t="s">
        <v>238</v>
      </c>
      <c r="C19" s="297" t="s">
        <v>1325</v>
      </c>
      <c r="D19" s="293" t="s">
        <v>251</v>
      </c>
      <c r="E19" s="299">
        <v>37</v>
      </c>
      <c r="G19" s="293" t="s">
        <v>227</v>
      </c>
      <c r="H19" s="293" t="s">
        <v>238</v>
      </c>
      <c r="I19" s="297" t="s">
        <v>1345</v>
      </c>
      <c r="J19" s="293" t="s">
        <v>333</v>
      </c>
      <c r="K19" s="309">
        <v>8</v>
      </c>
    </row>
    <row r="20" spans="1:11" x14ac:dyDescent="0.35">
      <c r="A20" s="293" t="s">
        <v>259</v>
      </c>
      <c r="B20" s="293" t="s">
        <v>1289</v>
      </c>
      <c r="C20" s="297" t="s">
        <v>542</v>
      </c>
      <c r="D20" s="293" t="s">
        <v>267</v>
      </c>
      <c r="E20" s="299">
        <v>34</v>
      </c>
      <c r="G20" s="293" t="s">
        <v>227</v>
      </c>
      <c r="H20" s="293" t="s">
        <v>228</v>
      </c>
      <c r="I20" s="297" t="s">
        <v>679</v>
      </c>
      <c r="J20" s="293" t="s">
        <v>316</v>
      </c>
      <c r="K20" s="309">
        <v>7</v>
      </c>
    </row>
    <row r="21" spans="1:11" x14ac:dyDescent="0.35">
      <c r="A21" s="293" t="s">
        <v>285</v>
      </c>
      <c r="B21" s="293" t="s">
        <v>302</v>
      </c>
      <c r="C21" s="297" t="s">
        <v>621</v>
      </c>
      <c r="D21" s="293" t="s">
        <v>304</v>
      </c>
      <c r="E21" s="299">
        <v>33</v>
      </c>
      <c r="G21" s="293" t="s">
        <v>227</v>
      </c>
      <c r="H21" s="293" t="s">
        <v>232</v>
      </c>
      <c r="I21" s="297" t="s">
        <v>1342</v>
      </c>
      <c r="J21" s="293" t="s">
        <v>320</v>
      </c>
      <c r="K21" s="309">
        <v>7</v>
      </c>
    </row>
    <row r="22" spans="1:11" x14ac:dyDescent="0.35">
      <c r="A22" s="293" t="s">
        <v>259</v>
      </c>
      <c r="B22" s="293" t="s">
        <v>260</v>
      </c>
      <c r="C22" s="297" t="s">
        <v>723</v>
      </c>
      <c r="D22" s="293" t="s">
        <v>261</v>
      </c>
      <c r="E22" s="299">
        <v>30</v>
      </c>
      <c r="F22" s="96"/>
      <c r="G22" s="293" t="s">
        <v>227</v>
      </c>
      <c r="H22" s="293" t="s">
        <v>238</v>
      </c>
      <c r="I22" s="297" t="s">
        <v>704</v>
      </c>
      <c r="J22" s="293" t="s">
        <v>478</v>
      </c>
      <c r="K22" s="309">
        <v>6</v>
      </c>
    </row>
    <row r="23" spans="1:11" x14ac:dyDescent="0.35">
      <c r="A23" s="293" t="s">
        <v>285</v>
      </c>
      <c r="B23" s="293" t="s">
        <v>232</v>
      </c>
      <c r="C23" s="297" t="s">
        <v>398</v>
      </c>
      <c r="D23" s="293" t="s">
        <v>296</v>
      </c>
      <c r="E23" s="299">
        <v>29</v>
      </c>
      <c r="G23" s="293" t="s">
        <v>227</v>
      </c>
      <c r="H23" s="293" t="s">
        <v>238</v>
      </c>
      <c r="I23" s="297" t="s">
        <v>1333</v>
      </c>
      <c r="J23" s="293" t="s">
        <v>325</v>
      </c>
      <c r="K23" s="309">
        <v>5</v>
      </c>
    </row>
    <row r="24" spans="1:11" x14ac:dyDescent="0.35">
      <c r="A24" s="293" t="s">
        <v>257</v>
      </c>
      <c r="B24" s="293" t="s">
        <v>238</v>
      </c>
      <c r="C24" s="297" t="s">
        <v>718</v>
      </c>
      <c r="D24" s="293" t="s">
        <v>258</v>
      </c>
      <c r="E24" s="299">
        <v>23</v>
      </c>
      <c r="G24" s="293" t="s">
        <v>285</v>
      </c>
      <c r="H24" s="293" t="s">
        <v>232</v>
      </c>
      <c r="I24" s="297" t="s">
        <v>1339</v>
      </c>
      <c r="J24" s="293" t="s">
        <v>355</v>
      </c>
      <c r="K24" s="309">
        <v>5</v>
      </c>
    </row>
    <row r="25" spans="1:11" x14ac:dyDescent="0.35">
      <c r="A25" s="293" t="s">
        <v>227</v>
      </c>
      <c r="B25" s="293" t="s">
        <v>232</v>
      </c>
      <c r="C25" s="297" t="s">
        <v>1327</v>
      </c>
      <c r="D25" s="293" t="s">
        <v>236</v>
      </c>
      <c r="E25" s="299">
        <v>23</v>
      </c>
      <c r="G25" s="293" t="s">
        <v>307</v>
      </c>
      <c r="H25" s="293" t="s">
        <v>307</v>
      </c>
      <c r="I25" s="297" t="s">
        <v>785</v>
      </c>
      <c r="J25" s="293" t="s">
        <v>362</v>
      </c>
      <c r="K25" s="309">
        <v>4</v>
      </c>
    </row>
    <row r="26" spans="1:11" x14ac:dyDescent="0.35">
      <c r="A26" s="293" t="s">
        <v>259</v>
      </c>
      <c r="B26" s="293" t="s">
        <v>269</v>
      </c>
      <c r="C26" s="297" t="s">
        <v>539</v>
      </c>
      <c r="D26" s="293" t="s">
        <v>272</v>
      </c>
      <c r="E26" s="299">
        <v>20</v>
      </c>
      <c r="G26" s="293" t="s">
        <v>259</v>
      </c>
      <c r="H26" s="293" t="s">
        <v>269</v>
      </c>
      <c r="I26" s="297" t="s">
        <v>754</v>
      </c>
      <c r="J26" s="293" t="s">
        <v>341</v>
      </c>
      <c r="K26" s="309">
        <v>4</v>
      </c>
    </row>
    <row r="27" spans="1:11" x14ac:dyDescent="0.35">
      <c r="A27" s="293" t="s">
        <v>259</v>
      </c>
      <c r="B27" s="293" t="s">
        <v>269</v>
      </c>
      <c r="C27" s="297" t="s">
        <v>748</v>
      </c>
      <c r="D27" s="293" t="s">
        <v>270</v>
      </c>
      <c r="E27" s="299">
        <v>19</v>
      </c>
      <c r="G27" s="293" t="s">
        <v>227</v>
      </c>
      <c r="H27" s="293" t="s">
        <v>232</v>
      </c>
      <c r="I27" s="297" t="s">
        <v>1335</v>
      </c>
      <c r="J27" s="293" t="s">
        <v>318</v>
      </c>
      <c r="K27" s="309">
        <v>4</v>
      </c>
    </row>
    <row r="28" spans="1:11" x14ac:dyDescent="0.35">
      <c r="A28" s="293" t="s">
        <v>227</v>
      </c>
      <c r="B28" s="293" t="s">
        <v>228</v>
      </c>
      <c r="C28" s="297" t="s">
        <v>673</v>
      </c>
      <c r="D28" s="293" t="s">
        <v>229</v>
      </c>
      <c r="E28" s="299">
        <v>19</v>
      </c>
      <c r="G28" s="293" t="s">
        <v>285</v>
      </c>
      <c r="H28" s="293" t="s">
        <v>232</v>
      </c>
      <c r="I28" s="297" t="s">
        <v>1338</v>
      </c>
      <c r="J28" s="293" t="s">
        <v>354</v>
      </c>
      <c r="K28" s="309">
        <v>4</v>
      </c>
    </row>
    <row r="29" spans="1:11" x14ac:dyDescent="0.35">
      <c r="A29" s="293" t="s">
        <v>227</v>
      </c>
      <c r="B29" s="293" t="s">
        <v>238</v>
      </c>
      <c r="C29" s="297" t="s">
        <v>692</v>
      </c>
      <c r="D29" s="293" t="s">
        <v>255</v>
      </c>
      <c r="E29" s="299">
        <v>18</v>
      </c>
      <c r="G29" s="293" t="s">
        <v>259</v>
      </c>
      <c r="H29" s="293" t="s">
        <v>260</v>
      </c>
      <c r="I29" s="297" t="s">
        <v>1037</v>
      </c>
      <c r="J29" s="293" t="s">
        <v>339</v>
      </c>
      <c r="K29" s="309">
        <v>4</v>
      </c>
    </row>
    <row r="30" spans="1:11" x14ac:dyDescent="0.35">
      <c r="A30" s="293" t="s">
        <v>227</v>
      </c>
      <c r="B30" s="293" t="s">
        <v>238</v>
      </c>
      <c r="C30" s="297" t="s">
        <v>468</v>
      </c>
      <c r="D30" s="293" t="s">
        <v>241</v>
      </c>
      <c r="E30" s="299">
        <v>17</v>
      </c>
      <c r="G30" s="293" t="s">
        <v>227</v>
      </c>
      <c r="H30" s="293" t="s">
        <v>238</v>
      </c>
      <c r="I30" s="297" t="s">
        <v>716</v>
      </c>
      <c r="J30" s="293" t="s">
        <v>326</v>
      </c>
      <c r="K30" s="309">
        <v>3</v>
      </c>
    </row>
    <row r="31" spans="1:11" x14ac:dyDescent="0.35">
      <c r="A31" s="293" t="s">
        <v>285</v>
      </c>
      <c r="B31" s="293" t="s">
        <v>232</v>
      </c>
      <c r="C31" s="297" t="s">
        <v>1320</v>
      </c>
      <c r="D31" s="293" t="s">
        <v>293</v>
      </c>
      <c r="E31" s="299">
        <v>16</v>
      </c>
      <c r="G31" s="293" t="s">
        <v>275</v>
      </c>
      <c r="H31" s="293" t="s">
        <v>276</v>
      </c>
      <c r="I31" s="297" t="s">
        <v>1341</v>
      </c>
      <c r="J31" s="293" t="s">
        <v>349</v>
      </c>
      <c r="K31" s="309">
        <v>3</v>
      </c>
    </row>
    <row r="32" spans="1:11" x14ac:dyDescent="0.35">
      <c r="A32" s="293" t="s">
        <v>285</v>
      </c>
      <c r="B32" s="293" t="s">
        <v>232</v>
      </c>
      <c r="C32" s="297" t="s">
        <v>582</v>
      </c>
      <c r="D32" s="293" t="s">
        <v>300</v>
      </c>
      <c r="E32" s="299">
        <v>16</v>
      </c>
      <c r="G32" s="293" t="s">
        <v>275</v>
      </c>
      <c r="H32" s="293" t="s">
        <v>276</v>
      </c>
      <c r="I32" s="297" t="s">
        <v>1051</v>
      </c>
      <c r="J32" s="293" t="s">
        <v>351</v>
      </c>
      <c r="K32" s="309">
        <v>3</v>
      </c>
    </row>
    <row r="33" spans="1:11" x14ac:dyDescent="0.35">
      <c r="A33" s="293" t="s">
        <v>259</v>
      </c>
      <c r="B33" s="293" t="s">
        <v>260</v>
      </c>
      <c r="C33" s="297" t="s">
        <v>1329</v>
      </c>
      <c r="D33" s="293" t="s">
        <v>266</v>
      </c>
      <c r="E33" s="299">
        <v>15</v>
      </c>
      <c r="G33" s="293" t="s">
        <v>259</v>
      </c>
      <c r="H33" s="293" t="s">
        <v>260</v>
      </c>
      <c r="I33" s="294" t="s">
        <v>480</v>
      </c>
      <c r="J33" s="293" t="s">
        <v>481</v>
      </c>
      <c r="K33" s="309">
        <v>3</v>
      </c>
    </row>
    <row r="34" spans="1:11" x14ac:dyDescent="0.35">
      <c r="A34" s="293" t="s">
        <v>285</v>
      </c>
      <c r="B34" s="293" t="s">
        <v>232</v>
      </c>
      <c r="C34" s="297" t="s">
        <v>595</v>
      </c>
      <c r="D34" s="293" t="s">
        <v>299</v>
      </c>
      <c r="E34" s="299">
        <v>14</v>
      </c>
      <c r="G34" s="293" t="s">
        <v>275</v>
      </c>
      <c r="H34" s="293" t="s">
        <v>276</v>
      </c>
      <c r="I34" s="297" t="s">
        <v>852</v>
      </c>
      <c r="J34" s="293" t="s">
        <v>345</v>
      </c>
      <c r="K34" s="309">
        <v>2</v>
      </c>
    </row>
    <row r="35" spans="1:11" x14ac:dyDescent="0.35">
      <c r="A35" s="293" t="s">
        <v>285</v>
      </c>
      <c r="B35" s="293" t="s">
        <v>232</v>
      </c>
      <c r="C35" s="297" t="s">
        <v>583</v>
      </c>
      <c r="D35" s="293" t="s">
        <v>295</v>
      </c>
      <c r="E35" s="299">
        <v>13</v>
      </c>
      <c r="G35" s="293" t="s">
        <v>227</v>
      </c>
      <c r="H35" s="293" t="s">
        <v>232</v>
      </c>
      <c r="I35" s="297" t="s">
        <v>1340</v>
      </c>
      <c r="J35" s="293" t="s">
        <v>319</v>
      </c>
      <c r="K35" s="309">
        <v>2</v>
      </c>
    </row>
    <row r="36" spans="1:11" x14ac:dyDescent="0.35">
      <c r="A36" s="293" t="s">
        <v>227</v>
      </c>
      <c r="B36" s="293" t="s">
        <v>232</v>
      </c>
      <c r="C36" s="297" t="s">
        <v>725</v>
      </c>
      <c r="D36" s="293" t="s">
        <v>237</v>
      </c>
      <c r="E36" s="299">
        <v>13</v>
      </c>
      <c r="G36" s="293" t="s">
        <v>275</v>
      </c>
      <c r="H36" s="293" t="s">
        <v>276</v>
      </c>
      <c r="I36" s="297" t="s">
        <v>454</v>
      </c>
      <c r="J36" s="293" t="s">
        <v>352</v>
      </c>
      <c r="K36" s="309">
        <v>2</v>
      </c>
    </row>
    <row r="37" spans="1:11" x14ac:dyDescent="0.35">
      <c r="A37" s="293" t="s">
        <v>227</v>
      </c>
      <c r="B37" s="293" t="s">
        <v>238</v>
      </c>
      <c r="C37" s="297" t="s">
        <v>1326</v>
      </c>
      <c r="D37" s="293" t="s">
        <v>252</v>
      </c>
      <c r="E37" s="299">
        <v>12</v>
      </c>
      <c r="G37" s="293" t="s">
        <v>227</v>
      </c>
      <c r="H37" s="293" t="s">
        <v>322</v>
      </c>
      <c r="I37" s="297" t="s">
        <v>741</v>
      </c>
      <c r="J37" s="293" t="s">
        <v>323</v>
      </c>
      <c r="K37" s="309">
        <v>2</v>
      </c>
    </row>
    <row r="38" spans="1:11" x14ac:dyDescent="0.35">
      <c r="A38" s="293" t="s">
        <v>275</v>
      </c>
      <c r="B38" s="293" t="s">
        <v>276</v>
      </c>
      <c r="C38" s="297" t="s">
        <v>1328</v>
      </c>
      <c r="D38" s="293" t="s">
        <v>283</v>
      </c>
      <c r="E38" s="299">
        <v>12</v>
      </c>
      <c r="G38" s="293" t="s">
        <v>285</v>
      </c>
      <c r="H38" s="293" t="s">
        <v>302</v>
      </c>
      <c r="I38" s="297" t="s">
        <v>625</v>
      </c>
      <c r="J38" s="293" t="s">
        <v>361</v>
      </c>
      <c r="K38" s="309">
        <v>2</v>
      </c>
    </row>
    <row r="39" spans="1:11" x14ac:dyDescent="0.35">
      <c r="A39" s="293" t="s">
        <v>227</v>
      </c>
      <c r="B39" s="293" t="s">
        <v>238</v>
      </c>
      <c r="C39" s="297" t="s">
        <v>631</v>
      </c>
      <c r="D39" s="293" t="s">
        <v>248</v>
      </c>
      <c r="E39" s="299">
        <v>11</v>
      </c>
      <c r="G39" s="293" t="s">
        <v>259</v>
      </c>
      <c r="H39" s="293" t="s">
        <v>260</v>
      </c>
      <c r="I39" s="294" t="s">
        <v>901</v>
      </c>
      <c r="J39" s="293" t="s">
        <v>1347</v>
      </c>
      <c r="K39" s="309">
        <v>2</v>
      </c>
    </row>
    <row r="40" spans="1:11" x14ac:dyDescent="0.35">
      <c r="A40" s="293" t="s">
        <v>275</v>
      </c>
      <c r="B40" s="293" t="s">
        <v>276</v>
      </c>
      <c r="C40" s="297" t="s">
        <v>1314</v>
      </c>
      <c r="D40" s="293" t="s">
        <v>281</v>
      </c>
      <c r="E40" s="299">
        <v>11</v>
      </c>
      <c r="G40" s="293" t="s">
        <v>227</v>
      </c>
      <c r="H40" s="293" t="s">
        <v>238</v>
      </c>
      <c r="I40" s="297" t="s">
        <v>713</v>
      </c>
      <c r="J40" s="293" t="s">
        <v>329</v>
      </c>
      <c r="K40" s="309">
        <v>1</v>
      </c>
    </row>
    <row r="41" spans="1:11" x14ac:dyDescent="0.35">
      <c r="A41" s="293" t="s">
        <v>227</v>
      </c>
      <c r="B41" s="293" t="s">
        <v>232</v>
      </c>
      <c r="C41" s="297" t="s">
        <v>1317</v>
      </c>
      <c r="D41" s="293" t="s">
        <v>235</v>
      </c>
      <c r="E41" s="299">
        <v>11</v>
      </c>
      <c r="G41" s="293" t="s">
        <v>259</v>
      </c>
      <c r="H41" s="293" t="s">
        <v>260</v>
      </c>
      <c r="I41" s="297" t="s">
        <v>1336</v>
      </c>
      <c r="J41" s="293" t="s">
        <v>337</v>
      </c>
      <c r="K41" s="309">
        <v>1</v>
      </c>
    </row>
    <row r="42" spans="1:11" x14ac:dyDescent="0.35">
      <c r="A42" s="293" t="s">
        <v>285</v>
      </c>
      <c r="B42" s="293" t="s">
        <v>232</v>
      </c>
      <c r="C42" s="297" t="s">
        <v>593</v>
      </c>
      <c r="D42" s="293" t="s">
        <v>301</v>
      </c>
      <c r="E42" s="299">
        <v>11</v>
      </c>
      <c r="G42" s="293" t="s">
        <v>227</v>
      </c>
      <c r="H42" s="293" t="s">
        <v>238</v>
      </c>
      <c r="I42" s="297" t="s">
        <v>917</v>
      </c>
      <c r="J42" s="293" t="s">
        <v>330</v>
      </c>
      <c r="K42" s="309">
        <v>1</v>
      </c>
    </row>
    <row r="43" spans="1:11" x14ac:dyDescent="0.35">
      <c r="A43" s="293" t="s">
        <v>227</v>
      </c>
      <c r="B43" s="293" t="s">
        <v>228</v>
      </c>
      <c r="C43" s="297" t="s">
        <v>675</v>
      </c>
      <c r="D43" s="293" t="s">
        <v>230</v>
      </c>
      <c r="E43" s="299">
        <v>10</v>
      </c>
      <c r="G43" s="293" t="s">
        <v>285</v>
      </c>
      <c r="H43" s="293" t="s">
        <v>302</v>
      </c>
      <c r="I43" s="297" t="s">
        <v>627</v>
      </c>
      <c r="J43" s="293" t="s">
        <v>360</v>
      </c>
      <c r="K43" s="309">
        <v>1</v>
      </c>
    </row>
    <row r="44" spans="1:11" x14ac:dyDescent="0.35">
      <c r="A44" s="293" t="s">
        <v>285</v>
      </c>
      <c r="B44" s="293" t="s">
        <v>232</v>
      </c>
      <c r="C44" s="297" t="s">
        <v>580</v>
      </c>
      <c r="D44" s="293" t="s">
        <v>297</v>
      </c>
      <c r="E44" s="299">
        <v>10</v>
      </c>
      <c r="G44" s="293" t="s">
        <v>285</v>
      </c>
      <c r="H44" s="293" t="s">
        <v>232</v>
      </c>
      <c r="I44" s="297" t="s">
        <v>1337</v>
      </c>
      <c r="J44" s="293" t="s">
        <v>353</v>
      </c>
      <c r="K44" s="309">
        <v>1</v>
      </c>
    </row>
    <row r="45" spans="1:11" x14ac:dyDescent="0.35">
      <c r="A45" s="293" t="s">
        <v>227</v>
      </c>
      <c r="B45" s="293" t="s">
        <v>238</v>
      </c>
      <c r="C45" s="297" t="s">
        <v>693</v>
      </c>
      <c r="D45" s="293" t="s">
        <v>253</v>
      </c>
      <c r="E45" s="299">
        <v>10</v>
      </c>
      <c r="G45" s="293" t="s">
        <v>275</v>
      </c>
      <c r="H45" s="293" t="s">
        <v>276</v>
      </c>
      <c r="I45" s="297" t="s">
        <v>996</v>
      </c>
      <c r="J45" s="293" t="s">
        <v>348</v>
      </c>
      <c r="K45" s="309">
        <v>1</v>
      </c>
    </row>
    <row r="46" spans="1:11" x14ac:dyDescent="0.35">
      <c r="A46" s="293" t="s">
        <v>285</v>
      </c>
      <c r="B46" s="293" t="s">
        <v>232</v>
      </c>
      <c r="C46" s="297" t="s">
        <v>383</v>
      </c>
      <c r="D46" s="293" t="s">
        <v>290</v>
      </c>
      <c r="E46" s="299">
        <v>9</v>
      </c>
      <c r="G46" s="293" t="s">
        <v>227</v>
      </c>
      <c r="H46" s="293" t="s">
        <v>238</v>
      </c>
      <c r="I46" s="297" t="s">
        <v>715</v>
      </c>
      <c r="J46" s="293" t="s">
        <v>332</v>
      </c>
      <c r="K46" s="309">
        <v>1</v>
      </c>
    </row>
    <row r="47" spans="1:11" x14ac:dyDescent="0.35">
      <c r="A47" s="293" t="s">
        <v>275</v>
      </c>
      <c r="B47" s="293" t="s">
        <v>276</v>
      </c>
      <c r="C47" s="297" t="s">
        <v>662</v>
      </c>
      <c r="D47" s="293" t="s">
        <v>280</v>
      </c>
      <c r="E47" s="299">
        <v>9</v>
      </c>
      <c r="G47" s="293" t="s">
        <v>259</v>
      </c>
      <c r="H47" s="293" t="s">
        <v>260</v>
      </c>
      <c r="I47" s="297" t="s">
        <v>1344</v>
      </c>
      <c r="J47" s="293" t="s">
        <v>340</v>
      </c>
      <c r="K47" s="309">
        <v>1</v>
      </c>
    </row>
    <row r="48" spans="1:11" x14ac:dyDescent="0.35">
      <c r="A48" s="293" t="s">
        <v>227</v>
      </c>
      <c r="B48" s="293" t="s">
        <v>238</v>
      </c>
      <c r="C48" s="297" t="s">
        <v>470</v>
      </c>
      <c r="D48" s="293" t="s">
        <v>243</v>
      </c>
      <c r="E48" s="299">
        <v>8</v>
      </c>
      <c r="G48" s="293" t="s">
        <v>227</v>
      </c>
      <c r="H48" s="293" t="s">
        <v>238</v>
      </c>
      <c r="I48" s="297" t="s">
        <v>1352</v>
      </c>
      <c r="J48" s="293" t="s">
        <v>334</v>
      </c>
      <c r="K48" s="309">
        <v>1</v>
      </c>
    </row>
    <row r="49" spans="1:11" x14ac:dyDescent="0.35">
      <c r="A49" s="293" t="s">
        <v>227</v>
      </c>
      <c r="B49" s="293" t="s">
        <v>238</v>
      </c>
      <c r="C49" s="297" t="s">
        <v>472</v>
      </c>
      <c r="D49" s="293" t="s">
        <v>245</v>
      </c>
      <c r="E49" s="299">
        <v>8</v>
      </c>
      <c r="G49" s="293" t="s">
        <v>259</v>
      </c>
      <c r="H49" s="293" t="s">
        <v>260</v>
      </c>
      <c r="I49" s="310">
        <v>257</v>
      </c>
      <c r="J49" s="293" t="s">
        <v>1306</v>
      </c>
      <c r="K49" s="309">
        <v>1</v>
      </c>
    </row>
    <row r="50" spans="1:11" x14ac:dyDescent="0.35">
      <c r="A50" s="293" t="s">
        <v>259</v>
      </c>
      <c r="B50" s="293" t="s">
        <v>269</v>
      </c>
      <c r="C50" s="297" t="s">
        <v>540</v>
      </c>
      <c r="D50" s="293" t="s">
        <v>273</v>
      </c>
      <c r="E50" s="299">
        <v>8</v>
      </c>
    </row>
    <row r="51" spans="1:11" x14ac:dyDescent="0.35">
      <c r="A51" s="293" t="s">
        <v>285</v>
      </c>
      <c r="B51" s="293" t="s">
        <v>232</v>
      </c>
      <c r="C51" s="297" t="s">
        <v>817</v>
      </c>
      <c r="D51" s="293" t="s">
        <v>1313</v>
      </c>
      <c r="E51" s="299">
        <v>7</v>
      </c>
    </row>
    <row r="52" spans="1:11" ht="15.5" x14ac:dyDescent="0.35">
      <c r="A52" s="293" t="s">
        <v>259</v>
      </c>
      <c r="B52" s="293" t="s">
        <v>260</v>
      </c>
      <c r="C52" s="297" t="s">
        <v>543</v>
      </c>
      <c r="D52" s="293" t="s">
        <v>268</v>
      </c>
      <c r="E52" s="299">
        <v>7</v>
      </c>
      <c r="G52" s="302"/>
      <c r="H52" s="303"/>
      <c r="I52" s="675" t="s">
        <v>364</v>
      </c>
      <c r="J52" s="675"/>
      <c r="K52" s="304">
        <v>4</v>
      </c>
    </row>
    <row r="53" spans="1:11" ht="15.5" x14ac:dyDescent="0.35">
      <c r="A53" s="293" t="s">
        <v>285</v>
      </c>
      <c r="B53" s="293" t="s">
        <v>232</v>
      </c>
      <c r="C53" s="297" t="s">
        <v>589</v>
      </c>
      <c r="D53" s="293" t="s">
        <v>287</v>
      </c>
      <c r="E53" s="299">
        <v>6</v>
      </c>
      <c r="G53" s="305" t="s">
        <v>221</v>
      </c>
      <c r="H53" s="305" t="s">
        <v>222</v>
      </c>
      <c r="I53" s="306" t="s">
        <v>1299</v>
      </c>
      <c r="J53" s="305" t="s">
        <v>223</v>
      </c>
      <c r="K53" s="305" t="s">
        <v>1271</v>
      </c>
    </row>
    <row r="54" spans="1:11" x14ac:dyDescent="0.35">
      <c r="A54" s="293" t="s">
        <v>285</v>
      </c>
      <c r="B54" s="293" t="s">
        <v>302</v>
      </c>
      <c r="C54" s="297">
        <v>608</v>
      </c>
      <c r="D54" s="293" t="s">
        <v>303</v>
      </c>
      <c r="E54" s="299">
        <v>5</v>
      </c>
      <c r="F54" s="96"/>
      <c r="G54" s="300" t="s">
        <v>285</v>
      </c>
      <c r="H54" s="301" t="s">
        <v>232</v>
      </c>
      <c r="I54" s="301" t="s">
        <v>616</v>
      </c>
      <c r="J54" s="301" t="s">
        <v>372</v>
      </c>
      <c r="K54" s="307">
        <v>2</v>
      </c>
    </row>
    <row r="55" spans="1:11" x14ac:dyDescent="0.35">
      <c r="A55" s="293" t="s">
        <v>227</v>
      </c>
      <c r="B55" s="293" t="s">
        <v>238</v>
      </c>
      <c r="C55" s="297" t="s">
        <v>707</v>
      </c>
      <c r="D55" s="293" t="s">
        <v>250</v>
      </c>
      <c r="E55" s="299">
        <v>5</v>
      </c>
      <c r="G55" s="298" t="s">
        <v>227</v>
      </c>
      <c r="H55" s="298" t="s">
        <v>232</v>
      </c>
      <c r="I55" s="308">
        <v>804</v>
      </c>
      <c r="J55" s="293" t="s">
        <v>368</v>
      </c>
      <c r="K55" s="309">
        <v>2</v>
      </c>
    </row>
    <row r="56" spans="1:11" ht="26" x14ac:dyDescent="0.35">
      <c r="A56" s="293" t="s">
        <v>285</v>
      </c>
      <c r="B56" s="293" t="s">
        <v>232</v>
      </c>
      <c r="C56" s="297" t="s">
        <v>1323</v>
      </c>
      <c r="D56" s="293" t="s">
        <v>294</v>
      </c>
      <c r="E56" s="299">
        <v>4</v>
      </c>
    </row>
    <row r="57" spans="1:11" x14ac:dyDescent="0.35">
      <c r="A57" s="293" t="s">
        <v>275</v>
      </c>
      <c r="B57" s="293" t="s">
        <v>276</v>
      </c>
      <c r="C57" s="297">
        <v>344</v>
      </c>
      <c r="D57" s="293" t="s">
        <v>277</v>
      </c>
      <c r="E57" s="299">
        <v>3</v>
      </c>
    </row>
    <row r="58" spans="1:11" x14ac:dyDescent="0.35">
      <c r="A58" s="293" t="s">
        <v>275</v>
      </c>
      <c r="B58" s="293" t="s">
        <v>276</v>
      </c>
      <c r="C58" s="297" t="s">
        <v>658</v>
      </c>
      <c r="D58" s="293" t="s">
        <v>279</v>
      </c>
      <c r="E58" s="299">
        <v>3</v>
      </c>
    </row>
    <row r="59" spans="1:11" x14ac:dyDescent="0.35">
      <c r="A59" s="293" t="s">
        <v>227</v>
      </c>
      <c r="B59" s="293" t="s">
        <v>238</v>
      </c>
      <c r="C59" s="297" t="s">
        <v>1318</v>
      </c>
      <c r="D59" s="293" t="s">
        <v>249</v>
      </c>
      <c r="E59" s="299">
        <v>3</v>
      </c>
    </row>
    <row r="60" spans="1:11" x14ac:dyDescent="0.35">
      <c r="A60" s="293" t="s">
        <v>275</v>
      </c>
      <c r="B60" s="293" t="s">
        <v>276</v>
      </c>
      <c r="C60" s="297" t="s">
        <v>663</v>
      </c>
      <c r="D60" s="293" t="s">
        <v>284</v>
      </c>
      <c r="E60" s="299">
        <v>3</v>
      </c>
    </row>
    <row r="61" spans="1:11" x14ac:dyDescent="0.35">
      <c r="A61" s="293" t="s">
        <v>285</v>
      </c>
      <c r="B61" s="293" t="s">
        <v>232</v>
      </c>
      <c r="C61" s="297" t="s">
        <v>386</v>
      </c>
      <c r="D61" s="293" t="s">
        <v>292</v>
      </c>
      <c r="E61" s="299">
        <v>2</v>
      </c>
    </row>
    <row r="62" spans="1:11" x14ac:dyDescent="0.35">
      <c r="A62" s="293" t="s">
        <v>227</v>
      </c>
      <c r="B62" s="293" t="s">
        <v>232</v>
      </c>
      <c r="C62" s="297">
        <v>301</v>
      </c>
      <c r="D62" s="293" t="s">
        <v>233</v>
      </c>
      <c r="E62" s="299">
        <v>1</v>
      </c>
      <c r="F62" s="206"/>
    </row>
    <row r="63" spans="1:11" x14ac:dyDescent="0.35">
      <c r="A63" s="293" t="s">
        <v>227</v>
      </c>
      <c r="B63" s="293" t="s">
        <v>238</v>
      </c>
      <c r="C63" s="297" t="s">
        <v>488</v>
      </c>
      <c r="D63" s="293" t="s">
        <v>254</v>
      </c>
      <c r="E63" s="299">
        <v>1</v>
      </c>
    </row>
    <row r="64" spans="1:11" x14ac:dyDescent="0.35">
      <c r="D64" s="80"/>
      <c r="E64" s="197"/>
    </row>
    <row r="65" spans="1:6" x14ac:dyDescent="0.35">
      <c r="D65" s="93"/>
      <c r="E65" s="197"/>
    </row>
    <row r="66" spans="1:6" x14ac:dyDescent="0.35">
      <c r="D66" s="80"/>
      <c r="E66" s="212"/>
    </row>
    <row r="67" spans="1:6" x14ac:dyDescent="0.35">
      <c r="D67" s="80"/>
      <c r="E67" s="212"/>
    </row>
    <row r="68" spans="1:6" x14ac:dyDescent="0.35">
      <c r="D68" s="80"/>
      <c r="E68" s="105"/>
    </row>
    <row r="69" spans="1:6" s="138" customFormat="1" ht="24" customHeight="1" x14ac:dyDescent="0.35">
      <c r="F69" s="207"/>
    </row>
    <row r="70" spans="1:6" x14ac:dyDescent="0.35">
      <c r="A70" s="208" t="s">
        <v>1249</v>
      </c>
    </row>
    <row r="71" spans="1:6" x14ac:dyDescent="0.35">
      <c r="F71" s="96"/>
    </row>
    <row r="81" spans="6:6" x14ac:dyDescent="0.35">
      <c r="F81" s="96"/>
    </row>
  </sheetData>
  <mergeCells count="4">
    <mergeCell ref="A1:K1"/>
    <mergeCell ref="A2:D2"/>
    <mergeCell ref="G2:J2"/>
    <mergeCell ref="I52:J52"/>
  </mergeCells>
  <printOptions horizontalCentered="1"/>
  <pageMargins left="0.25" right="0.25" top="0.75" bottom="0.75" header="0.3" footer="0.3"/>
  <pageSetup scale="7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145"/>
  <sheetViews>
    <sheetView zoomScale="85" zoomScaleNormal="85" workbookViewId="0">
      <selection activeCell="D154" sqref="D154"/>
    </sheetView>
  </sheetViews>
  <sheetFormatPr defaultRowHeight="14.5" x14ac:dyDescent="0.35"/>
  <cols>
    <col min="1" max="1" width="11.54296875" style="27" bestFit="1" customWidth="1"/>
    <col min="2" max="2" width="12.08984375" style="27" bestFit="1" customWidth="1"/>
    <col min="3" max="3" width="13.54296875" style="27" bestFit="1" customWidth="1"/>
    <col min="4" max="4" width="49.54296875" style="27" bestFit="1" customWidth="1"/>
    <col min="5" max="5" width="9.453125" style="235" customWidth="1"/>
    <col min="6" max="6" width="8.08984375" style="223" bestFit="1" customWidth="1"/>
    <col min="7" max="7" width="11" style="223" bestFit="1" customWidth="1"/>
    <col min="8" max="8" width="0.81640625" style="223" customWidth="1"/>
    <col min="9" max="13" width="8.08984375" style="223" bestFit="1" customWidth="1"/>
    <col min="14" max="14" width="9.1796875" style="106"/>
    <col min="15" max="16384" width="8.7265625" style="105"/>
  </cols>
  <sheetData>
    <row r="1" spans="1:14" s="180" customFormat="1" ht="27.75" customHeight="1" x14ac:dyDescent="0.4">
      <c r="A1" s="616" t="s">
        <v>1273</v>
      </c>
      <c r="B1" s="676"/>
      <c r="C1" s="676"/>
      <c r="D1" s="676"/>
      <c r="E1" s="676"/>
      <c r="F1" s="676"/>
      <c r="G1" s="676"/>
      <c r="H1" s="676"/>
      <c r="I1" s="676"/>
      <c r="J1" s="676"/>
      <c r="K1" s="676"/>
      <c r="L1" s="676"/>
      <c r="M1" s="676"/>
      <c r="N1" s="213"/>
    </row>
    <row r="2" spans="1:14" s="203" customFormat="1" ht="46.5" x14ac:dyDescent="0.35">
      <c r="A2" s="224" t="s">
        <v>221</v>
      </c>
      <c r="B2" s="224" t="s">
        <v>222</v>
      </c>
      <c r="C2" s="224" t="s">
        <v>1330</v>
      </c>
      <c r="D2" s="224" t="s">
        <v>223</v>
      </c>
      <c r="E2" s="224" t="s">
        <v>1274</v>
      </c>
      <c r="F2" s="224" t="s">
        <v>1275</v>
      </c>
      <c r="G2" s="224" t="s">
        <v>1278</v>
      </c>
      <c r="H2" s="314"/>
      <c r="I2" s="224">
        <v>2019</v>
      </c>
      <c r="J2" s="224">
        <v>2018</v>
      </c>
      <c r="K2" s="224">
        <v>2017</v>
      </c>
      <c r="L2" s="224">
        <v>2016</v>
      </c>
      <c r="M2" s="224">
        <v>2015</v>
      </c>
      <c r="N2" s="214"/>
    </row>
    <row r="3" spans="1:14" s="138" customFormat="1" ht="21" customHeight="1" x14ac:dyDescent="0.35">
      <c r="A3" s="225"/>
      <c r="B3" s="226"/>
      <c r="C3" s="226"/>
      <c r="D3" s="227" t="s">
        <v>1246</v>
      </c>
      <c r="E3" s="233">
        <f>SUM(I3:M3)</f>
        <v>13137</v>
      </c>
      <c r="F3" s="228">
        <f t="shared" ref="F3:F66" si="0">E3/5</f>
        <v>2627.4</v>
      </c>
      <c r="G3" s="229">
        <f>((I3-M3)/M3)</f>
        <v>3.7162162162162164E-2</v>
      </c>
      <c r="H3" s="215"/>
      <c r="I3" s="230">
        <f>SUM(I4:I76)</f>
        <v>2763</v>
      </c>
      <c r="J3" s="228">
        <f>SUM(J4:J76)</f>
        <v>2576</v>
      </c>
      <c r="K3" s="228">
        <f>SUM(K4:K76)</f>
        <v>2612</v>
      </c>
      <c r="L3" s="228">
        <f>SUM(L4:L76)</f>
        <v>2522</v>
      </c>
      <c r="M3" s="231">
        <f>SUM(M4:M76)</f>
        <v>2664</v>
      </c>
      <c r="N3" s="216"/>
    </row>
    <row r="4" spans="1:14" ht="29" x14ac:dyDescent="0.35">
      <c r="A4" s="271" t="s">
        <v>307</v>
      </c>
      <c r="B4" s="271" t="s">
        <v>307</v>
      </c>
      <c r="C4" s="348" t="s">
        <v>1324</v>
      </c>
      <c r="D4" s="116" t="s">
        <v>312</v>
      </c>
      <c r="E4" s="241">
        <f>SUM(I4:M4)</f>
        <v>3469</v>
      </c>
      <c r="F4" s="237">
        <f t="shared" si="0"/>
        <v>693.8</v>
      </c>
      <c r="G4" s="238">
        <f>((I4-M4)/M4)</f>
        <v>-0.79661016949152541</v>
      </c>
      <c r="H4" s="240"/>
      <c r="I4" s="329">
        <v>216</v>
      </c>
      <c r="J4" s="329">
        <v>407</v>
      </c>
      <c r="K4" s="329">
        <v>749</v>
      </c>
      <c r="L4" s="329">
        <v>1035</v>
      </c>
      <c r="M4" s="329">
        <v>1062</v>
      </c>
    </row>
    <row r="5" spans="1:14" x14ac:dyDescent="0.35">
      <c r="A5" s="271" t="s">
        <v>227</v>
      </c>
      <c r="B5" s="271" t="s">
        <v>232</v>
      </c>
      <c r="C5" s="348" t="s">
        <v>1315</v>
      </c>
      <c r="D5" s="116" t="s">
        <v>234</v>
      </c>
      <c r="E5" s="241">
        <f t="shared" ref="E5:E68" si="1">SUM(I5:M5)</f>
        <v>2119</v>
      </c>
      <c r="F5" s="237">
        <f t="shared" si="0"/>
        <v>423.8</v>
      </c>
      <c r="G5" s="238">
        <f t="shared" ref="G5:G68" si="2">((I5-M5)/M5)</f>
        <v>-3.1390134529147982E-2</v>
      </c>
      <c r="H5" s="240"/>
      <c r="I5" s="329">
        <v>432</v>
      </c>
      <c r="J5" s="329">
        <v>449</v>
      </c>
      <c r="K5" s="329">
        <v>396</v>
      </c>
      <c r="L5" s="329">
        <v>396</v>
      </c>
      <c r="M5" s="329">
        <v>446</v>
      </c>
    </row>
    <row r="6" spans="1:14" x14ac:dyDescent="0.35">
      <c r="A6" s="271" t="s">
        <v>285</v>
      </c>
      <c r="B6" s="271" t="s">
        <v>232</v>
      </c>
      <c r="C6" s="348" t="s">
        <v>577</v>
      </c>
      <c r="D6" s="116" t="s">
        <v>298</v>
      </c>
      <c r="E6" s="241">
        <f t="shared" si="1"/>
        <v>684</v>
      </c>
      <c r="F6" s="237">
        <f t="shared" si="0"/>
        <v>136.80000000000001</v>
      </c>
      <c r="G6" s="238">
        <f t="shared" si="2"/>
        <v>-0.41340782122905029</v>
      </c>
      <c r="H6" s="240"/>
      <c r="I6" s="329">
        <v>105</v>
      </c>
      <c r="J6" s="329">
        <v>136</v>
      </c>
      <c r="K6" s="329">
        <v>119</v>
      </c>
      <c r="L6" s="329">
        <v>145</v>
      </c>
      <c r="M6" s="329">
        <v>179</v>
      </c>
    </row>
    <row r="7" spans="1:14" x14ac:dyDescent="0.35">
      <c r="A7" s="271" t="s">
        <v>307</v>
      </c>
      <c r="B7" s="271" t="s">
        <v>307</v>
      </c>
      <c r="C7" s="348" t="s">
        <v>637</v>
      </c>
      <c r="D7" s="274" t="s">
        <v>310</v>
      </c>
      <c r="E7" s="241">
        <f t="shared" si="1"/>
        <v>597</v>
      </c>
      <c r="F7" s="237">
        <f t="shared" si="0"/>
        <v>119.4</v>
      </c>
      <c r="G7" s="238"/>
      <c r="H7" s="240"/>
      <c r="I7" s="329">
        <v>336</v>
      </c>
      <c r="J7" s="329">
        <v>188</v>
      </c>
      <c r="K7" s="329">
        <v>61</v>
      </c>
      <c r="L7" s="329">
        <v>12</v>
      </c>
      <c r="M7" s="329"/>
    </row>
    <row r="8" spans="1:14" x14ac:dyDescent="0.35">
      <c r="A8" s="272" t="s">
        <v>259</v>
      </c>
      <c r="B8" s="272" t="s">
        <v>260</v>
      </c>
      <c r="C8" s="348" t="s">
        <v>1319</v>
      </c>
      <c r="D8" s="114" t="s">
        <v>262</v>
      </c>
      <c r="E8" s="241">
        <f t="shared" si="1"/>
        <v>575</v>
      </c>
      <c r="F8" s="237">
        <f t="shared" si="0"/>
        <v>115</v>
      </c>
      <c r="G8" s="238">
        <f t="shared" si="2"/>
        <v>1.1710526315789473</v>
      </c>
      <c r="H8" s="240"/>
      <c r="I8" s="329">
        <v>165</v>
      </c>
      <c r="J8" s="329">
        <v>111</v>
      </c>
      <c r="K8" s="329">
        <v>137</v>
      </c>
      <c r="L8" s="329">
        <v>86</v>
      </c>
      <c r="M8" s="329">
        <v>76</v>
      </c>
    </row>
    <row r="9" spans="1:14" x14ac:dyDescent="0.35">
      <c r="A9" s="271" t="s">
        <v>307</v>
      </c>
      <c r="B9" s="271" t="s">
        <v>307</v>
      </c>
      <c r="C9" s="348" t="s">
        <v>638</v>
      </c>
      <c r="D9" s="274" t="s">
        <v>311</v>
      </c>
      <c r="E9" s="241">
        <f t="shared" si="1"/>
        <v>566</v>
      </c>
      <c r="F9" s="237">
        <f t="shared" si="0"/>
        <v>113.2</v>
      </c>
      <c r="G9" s="238"/>
      <c r="H9" s="240"/>
      <c r="I9" s="329">
        <v>263</v>
      </c>
      <c r="J9" s="329">
        <v>174</v>
      </c>
      <c r="K9" s="329">
        <v>112</v>
      </c>
      <c r="L9" s="329">
        <v>17</v>
      </c>
      <c r="M9" s="329"/>
    </row>
    <row r="10" spans="1:14" ht="58" x14ac:dyDescent="0.35">
      <c r="A10" s="272" t="s">
        <v>259</v>
      </c>
      <c r="B10" s="272" t="s">
        <v>260</v>
      </c>
      <c r="C10" s="348" t="s">
        <v>1322</v>
      </c>
      <c r="D10" s="114" t="s">
        <v>264</v>
      </c>
      <c r="E10" s="241">
        <f t="shared" si="1"/>
        <v>516</v>
      </c>
      <c r="F10" s="237">
        <f t="shared" si="0"/>
        <v>103.2</v>
      </c>
      <c r="G10" s="238">
        <f t="shared" si="2"/>
        <v>0.38636363636363635</v>
      </c>
      <c r="H10" s="240"/>
      <c r="I10" s="329">
        <v>122</v>
      </c>
      <c r="J10" s="329">
        <v>108</v>
      </c>
      <c r="K10" s="329">
        <v>113</v>
      </c>
      <c r="L10" s="329">
        <v>85</v>
      </c>
      <c r="M10" s="329">
        <v>88</v>
      </c>
    </row>
    <row r="11" spans="1:14" x14ac:dyDescent="0.35">
      <c r="A11" s="272" t="s">
        <v>259</v>
      </c>
      <c r="B11" s="272" t="s">
        <v>269</v>
      </c>
      <c r="C11" s="348" t="s">
        <v>541</v>
      </c>
      <c r="D11" s="114" t="s">
        <v>274</v>
      </c>
      <c r="E11" s="241">
        <f t="shared" si="1"/>
        <v>456</v>
      </c>
      <c r="F11" s="237">
        <f t="shared" si="0"/>
        <v>91.2</v>
      </c>
      <c r="G11" s="238">
        <f t="shared" si="2"/>
        <v>-0.16304347826086957</v>
      </c>
      <c r="H11" s="240"/>
      <c r="I11" s="329">
        <v>77</v>
      </c>
      <c r="J11" s="329">
        <v>82</v>
      </c>
      <c r="K11" s="329">
        <v>105</v>
      </c>
      <c r="L11" s="329">
        <v>100</v>
      </c>
      <c r="M11" s="329">
        <v>92</v>
      </c>
    </row>
    <row r="12" spans="1:14" ht="43.5" x14ac:dyDescent="0.35">
      <c r="A12" s="271" t="s">
        <v>227</v>
      </c>
      <c r="B12" s="271" t="s">
        <v>228</v>
      </c>
      <c r="C12" s="348" t="s">
        <v>1321</v>
      </c>
      <c r="D12" s="116" t="s">
        <v>231</v>
      </c>
      <c r="E12" s="241">
        <f t="shared" si="1"/>
        <v>350</v>
      </c>
      <c r="F12" s="237">
        <f t="shared" si="0"/>
        <v>70</v>
      </c>
      <c r="G12" s="238">
        <f t="shared" si="2"/>
        <v>-5.128205128205128E-2</v>
      </c>
      <c r="H12" s="240"/>
      <c r="I12" s="329">
        <v>74</v>
      </c>
      <c r="J12" s="329">
        <v>63</v>
      </c>
      <c r="K12" s="329">
        <v>73</v>
      </c>
      <c r="L12" s="329">
        <v>62</v>
      </c>
      <c r="M12" s="329">
        <v>78</v>
      </c>
    </row>
    <row r="13" spans="1:14" x14ac:dyDescent="0.35">
      <c r="A13" s="272" t="s">
        <v>259</v>
      </c>
      <c r="B13" s="272" t="s">
        <v>260</v>
      </c>
      <c r="C13" s="348" t="s">
        <v>547</v>
      </c>
      <c r="D13" s="114" t="s">
        <v>263</v>
      </c>
      <c r="E13" s="241">
        <f t="shared" si="1"/>
        <v>272</v>
      </c>
      <c r="F13" s="237">
        <f t="shared" si="0"/>
        <v>54.4</v>
      </c>
      <c r="G13" s="238">
        <f t="shared" si="2"/>
        <v>1</v>
      </c>
      <c r="H13" s="240"/>
      <c r="I13" s="329">
        <v>68</v>
      </c>
      <c r="J13" s="329">
        <v>77</v>
      </c>
      <c r="K13" s="329">
        <v>44</v>
      </c>
      <c r="L13" s="329">
        <v>49</v>
      </c>
      <c r="M13" s="329">
        <v>34</v>
      </c>
    </row>
    <row r="14" spans="1:14" x14ac:dyDescent="0.35">
      <c r="A14" s="271" t="s">
        <v>307</v>
      </c>
      <c r="B14" s="271" t="s">
        <v>307</v>
      </c>
      <c r="C14" s="348" t="s">
        <v>639</v>
      </c>
      <c r="D14" s="274" t="s">
        <v>308</v>
      </c>
      <c r="E14" s="241">
        <f t="shared" si="1"/>
        <v>227</v>
      </c>
      <c r="F14" s="237">
        <f t="shared" si="0"/>
        <v>45.4</v>
      </c>
      <c r="G14" s="238"/>
      <c r="H14" s="240"/>
      <c r="I14" s="329">
        <v>93</v>
      </c>
      <c r="J14" s="329">
        <v>86</v>
      </c>
      <c r="K14" s="329">
        <v>44</v>
      </c>
      <c r="L14" s="329">
        <v>4</v>
      </c>
      <c r="M14" s="329"/>
    </row>
    <row r="15" spans="1:14" x14ac:dyDescent="0.35">
      <c r="A15" s="271" t="s">
        <v>307</v>
      </c>
      <c r="B15" s="271" t="s">
        <v>307</v>
      </c>
      <c r="C15" s="348" t="s">
        <v>640</v>
      </c>
      <c r="D15" s="274" t="s">
        <v>309</v>
      </c>
      <c r="E15" s="241">
        <f t="shared" si="1"/>
        <v>218</v>
      </c>
      <c r="F15" s="237">
        <f t="shared" si="0"/>
        <v>43.6</v>
      </c>
      <c r="G15" s="238"/>
      <c r="H15" s="240"/>
      <c r="I15" s="329">
        <v>100</v>
      </c>
      <c r="J15" s="329">
        <v>68</v>
      </c>
      <c r="K15" s="329">
        <v>42</v>
      </c>
      <c r="L15" s="329">
        <v>8</v>
      </c>
      <c r="M15" s="329"/>
    </row>
    <row r="16" spans="1:14" x14ac:dyDescent="0.35">
      <c r="A16" s="271" t="s">
        <v>275</v>
      </c>
      <c r="B16" s="271" t="s">
        <v>276</v>
      </c>
      <c r="C16" s="348" t="s">
        <v>1312</v>
      </c>
      <c r="D16" s="116" t="s">
        <v>278</v>
      </c>
      <c r="E16" s="241">
        <f t="shared" si="1"/>
        <v>175</v>
      </c>
      <c r="F16" s="237">
        <f t="shared" si="0"/>
        <v>35</v>
      </c>
      <c r="G16" s="238">
        <f t="shared" si="2"/>
        <v>0.14285714285714285</v>
      </c>
      <c r="H16" s="240"/>
      <c r="I16" s="329">
        <v>40</v>
      </c>
      <c r="J16" s="329">
        <v>37</v>
      </c>
      <c r="K16" s="329">
        <v>34</v>
      </c>
      <c r="L16" s="329">
        <v>29</v>
      </c>
      <c r="M16" s="329">
        <v>35</v>
      </c>
    </row>
    <row r="17" spans="1:13" ht="29" x14ac:dyDescent="0.35">
      <c r="A17" s="271" t="s">
        <v>227</v>
      </c>
      <c r="B17" s="271" t="s">
        <v>238</v>
      </c>
      <c r="C17" s="348" t="s">
        <v>1325</v>
      </c>
      <c r="D17" s="116" t="s">
        <v>251</v>
      </c>
      <c r="E17" s="241">
        <f t="shared" si="1"/>
        <v>164</v>
      </c>
      <c r="F17" s="237">
        <f t="shared" si="0"/>
        <v>32.799999999999997</v>
      </c>
      <c r="G17" s="238">
        <f t="shared" si="2"/>
        <v>-5.128205128205128E-2</v>
      </c>
      <c r="H17" s="240"/>
      <c r="I17" s="329">
        <v>37</v>
      </c>
      <c r="J17" s="329">
        <v>31</v>
      </c>
      <c r="K17" s="329">
        <v>31</v>
      </c>
      <c r="L17" s="329">
        <v>26</v>
      </c>
      <c r="M17" s="329">
        <v>39</v>
      </c>
    </row>
    <row r="18" spans="1:13" x14ac:dyDescent="0.35">
      <c r="A18" s="271" t="s">
        <v>285</v>
      </c>
      <c r="B18" s="271" t="s">
        <v>1316</v>
      </c>
      <c r="C18" s="348" t="s">
        <v>629</v>
      </c>
      <c r="D18" s="116" t="s">
        <v>306</v>
      </c>
      <c r="E18" s="241">
        <f t="shared" si="1"/>
        <v>146</v>
      </c>
      <c r="F18" s="237">
        <f t="shared" si="0"/>
        <v>29.2</v>
      </c>
      <c r="G18" s="238">
        <f t="shared" si="2"/>
        <v>0.83333333333333337</v>
      </c>
      <c r="H18" s="240"/>
      <c r="I18" s="329">
        <v>44</v>
      </c>
      <c r="J18" s="329">
        <v>25</v>
      </c>
      <c r="K18" s="329">
        <v>34</v>
      </c>
      <c r="L18" s="329">
        <v>19</v>
      </c>
      <c r="M18" s="329">
        <v>24</v>
      </c>
    </row>
    <row r="19" spans="1:13" x14ac:dyDescent="0.35">
      <c r="A19" s="271" t="s">
        <v>227</v>
      </c>
      <c r="B19" s="271" t="s">
        <v>232</v>
      </c>
      <c r="C19" s="348" t="s">
        <v>1327</v>
      </c>
      <c r="D19" s="116" t="s">
        <v>236</v>
      </c>
      <c r="E19" s="241">
        <f t="shared" si="1"/>
        <v>122</v>
      </c>
      <c r="F19" s="237">
        <f t="shared" si="0"/>
        <v>24.4</v>
      </c>
      <c r="G19" s="238">
        <f t="shared" si="2"/>
        <v>-0.14814814814814814</v>
      </c>
      <c r="H19" s="240"/>
      <c r="I19" s="329">
        <v>23</v>
      </c>
      <c r="J19" s="329">
        <v>31</v>
      </c>
      <c r="K19" s="329">
        <v>17</v>
      </c>
      <c r="L19" s="329">
        <v>24</v>
      </c>
      <c r="M19" s="329">
        <v>27</v>
      </c>
    </row>
    <row r="20" spans="1:13" x14ac:dyDescent="0.35">
      <c r="A20" s="271" t="s">
        <v>285</v>
      </c>
      <c r="B20" s="271" t="s">
        <v>302</v>
      </c>
      <c r="C20" s="348" t="s">
        <v>621</v>
      </c>
      <c r="D20" s="116" t="s">
        <v>304</v>
      </c>
      <c r="E20" s="241">
        <f t="shared" si="1"/>
        <v>113</v>
      </c>
      <c r="F20" s="237">
        <f t="shared" si="0"/>
        <v>22.6</v>
      </c>
      <c r="G20" s="238">
        <f t="shared" si="2"/>
        <v>0.65</v>
      </c>
      <c r="H20" s="240"/>
      <c r="I20" s="329">
        <v>33</v>
      </c>
      <c r="J20" s="329">
        <v>20</v>
      </c>
      <c r="K20" s="329">
        <v>22</v>
      </c>
      <c r="L20" s="329">
        <v>18</v>
      </c>
      <c r="M20" s="329">
        <v>20</v>
      </c>
    </row>
    <row r="21" spans="1:13" x14ac:dyDescent="0.35">
      <c r="A21" s="271" t="s">
        <v>285</v>
      </c>
      <c r="B21" s="271" t="s">
        <v>232</v>
      </c>
      <c r="C21" s="348" t="s">
        <v>398</v>
      </c>
      <c r="D21" s="116" t="s">
        <v>296</v>
      </c>
      <c r="E21" s="241">
        <f t="shared" si="1"/>
        <v>113</v>
      </c>
      <c r="F21" s="237">
        <f t="shared" si="0"/>
        <v>22.6</v>
      </c>
      <c r="G21" s="238">
        <f t="shared" si="2"/>
        <v>0.70588235294117652</v>
      </c>
      <c r="H21" s="240"/>
      <c r="I21" s="329">
        <v>29</v>
      </c>
      <c r="J21" s="329">
        <v>13</v>
      </c>
      <c r="K21" s="329">
        <v>31</v>
      </c>
      <c r="L21" s="329">
        <v>23</v>
      </c>
      <c r="M21" s="329">
        <v>17</v>
      </c>
    </row>
    <row r="22" spans="1:13" x14ac:dyDescent="0.35">
      <c r="A22" s="271" t="s">
        <v>227</v>
      </c>
      <c r="B22" s="271" t="s">
        <v>228</v>
      </c>
      <c r="C22" s="348" t="s">
        <v>673</v>
      </c>
      <c r="D22" s="116" t="s">
        <v>229</v>
      </c>
      <c r="E22" s="241">
        <f t="shared" si="1"/>
        <v>103</v>
      </c>
      <c r="F22" s="237">
        <f t="shared" si="0"/>
        <v>20.6</v>
      </c>
      <c r="G22" s="238">
        <f t="shared" si="2"/>
        <v>0.1875</v>
      </c>
      <c r="H22" s="240"/>
      <c r="I22" s="329">
        <v>19</v>
      </c>
      <c r="J22" s="329">
        <v>17</v>
      </c>
      <c r="K22" s="329">
        <v>28</v>
      </c>
      <c r="L22" s="329">
        <v>23</v>
      </c>
      <c r="M22" s="329">
        <v>16</v>
      </c>
    </row>
    <row r="23" spans="1:13" x14ac:dyDescent="0.35">
      <c r="A23" s="271" t="s">
        <v>285</v>
      </c>
      <c r="B23" s="271" t="s">
        <v>232</v>
      </c>
      <c r="C23" s="348" t="s">
        <v>383</v>
      </c>
      <c r="D23" s="116" t="s">
        <v>290</v>
      </c>
      <c r="E23" s="239">
        <f t="shared" si="1"/>
        <v>96</v>
      </c>
      <c r="F23" s="237">
        <f t="shared" si="0"/>
        <v>19.2</v>
      </c>
      <c r="G23" s="238">
        <f t="shared" si="2"/>
        <v>0.5</v>
      </c>
      <c r="H23" s="240"/>
      <c r="I23" s="329">
        <v>9</v>
      </c>
      <c r="J23" s="329">
        <v>31</v>
      </c>
      <c r="K23" s="329">
        <v>35</v>
      </c>
      <c r="L23" s="329">
        <v>15</v>
      </c>
      <c r="M23" s="329">
        <v>6</v>
      </c>
    </row>
    <row r="24" spans="1:13" x14ac:dyDescent="0.35">
      <c r="A24" s="272" t="s">
        <v>259</v>
      </c>
      <c r="B24" s="272" t="s">
        <v>1289</v>
      </c>
      <c r="C24" s="348" t="s">
        <v>542</v>
      </c>
      <c r="D24" s="114" t="s">
        <v>267</v>
      </c>
      <c r="E24" s="239">
        <f t="shared" si="1"/>
        <v>96</v>
      </c>
      <c r="F24" s="237">
        <f t="shared" si="0"/>
        <v>19.2</v>
      </c>
      <c r="G24" s="238">
        <f t="shared" si="2"/>
        <v>3.25</v>
      </c>
      <c r="H24" s="240"/>
      <c r="I24" s="329">
        <v>34</v>
      </c>
      <c r="J24" s="329">
        <v>21</v>
      </c>
      <c r="K24" s="329">
        <v>19</v>
      </c>
      <c r="L24" s="329">
        <v>14</v>
      </c>
      <c r="M24" s="329">
        <v>8</v>
      </c>
    </row>
    <row r="25" spans="1:13" x14ac:dyDescent="0.35">
      <c r="A25" s="271" t="s">
        <v>285</v>
      </c>
      <c r="B25" s="271" t="s">
        <v>232</v>
      </c>
      <c r="C25" s="348" t="s">
        <v>1320</v>
      </c>
      <c r="D25" s="116" t="s">
        <v>293</v>
      </c>
      <c r="E25" s="239">
        <f t="shared" si="1"/>
        <v>93</v>
      </c>
      <c r="F25" s="237">
        <f t="shared" si="0"/>
        <v>18.600000000000001</v>
      </c>
      <c r="G25" s="238">
        <f t="shared" si="2"/>
        <v>-0.1111111111111111</v>
      </c>
      <c r="H25" s="240"/>
      <c r="I25" s="329">
        <v>16</v>
      </c>
      <c r="J25" s="329">
        <v>16</v>
      </c>
      <c r="K25" s="329">
        <v>23</v>
      </c>
      <c r="L25" s="329">
        <v>20</v>
      </c>
      <c r="M25" s="329">
        <v>18</v>
      </c>
    </row>
    <row r="26" spans="1:13" x14ac:dyDescent="0.35">
      <c r="A26" s="271" t="s">
        <v>285</v>
      </c>
      <c r="B26" s="271" t="s">
        <v>232</v>
      </c>
      <c r="C26" s="348" t="s">
        <v>580</v>
      </c>
      <c r="D26" s="116" t="s">
        <v>297</v>
      </c>
      <c r="E26" s="239">
        <f t="shared" si="1"/>
        <v>92</v>
      </c>
      <c r="F26" s="237">
        <f t="shared" si="0"/>
        <v>18.399999999999999</v>
      </c>
      <c r="G26" s="238">
        <f t="shared" si="2"/>
        <v>-0.6428571428571429</v>
      </c>
      <c r="H26" s="240"/>
      <c r="I26" s="329">
        <v>10</v>
      </c>
      <c r="J26" s="329">
        <v>18</v>
      </c>
      <c r="K26" s="329">
        <v>14</v>
      </c>
      <c r="L26" s="329">
        <v>22</v>
      </c>
      <c r="M26" s="329">
        <v>28</v>
      </c>
    </row>
    <row r="27" spans="1:13" x14ac:dyDescent="0.35">
      <c r="A27" s="271" t="s">
        <v>285</v>
      </c>
      <c r="B27" s="271" t="s">
        <v>232</v>
      </c>
      <c r="C27" s="348" t="s">
        <v>582</v>
      </c>
      <c r="D27" s="116" t="s">
        <v>300</v>
      </c>
      <c r="E27" s="239">
        <f t="shared" si="1"/>
        <v>87</v>
      </c>
      <c r="F27" s="237">
        <f t="shared" si="0"/>
        <v>17.399999999999999</v>
      </c>
      <c r="G27" s="238">
        <f t="shared" si="2"/>
        <v>-0.27272727272727271</v>
      </c>
      <c r="H27" s="240"/>
      <c r="I27" s="329">
        <v>16</v>
      </c>
      <c r="J27" s="329">
        <v>19</v>
      </c>
      <c r="K27" s="329">
        <v>12</v>
      </c>
      <c r="L27" s="329">
        <v>18</v>
      </c>
      <c r="M27" s="329">
        <v>22</v>
      </c>
    </row>
    <row r="28" spans="1:13" ht="29" x14ac:dyDescent="0.35">
      <c r="A28" s="272" t="s">
        <v>259</v>
      </c>
      <c r="B28" s="272" t="s">
        <v>260</v>
      </c>
      <c r="C28" s="348" t="s">
        <v>1329</v>
      </c>
      <c r="D28" s="114" t="s">
        <v>266</v>
      </c>
      <c r="E28" s="239">
        <f t="shared" si="1"/>
        <v>85</v>
      </c>
      <c r="F28" s="237">
        <f t="shared" si="0"/>
        <v>17</v>
      </c>
      <c r="G28" s="238">
        <f t="shared" si="2"/>
        <v>-0.31818181818181818</v>
      </c>
      <c r="H28" s="240"/>
      <c r="I28" s="329">
        <v>15</v>
      </c>
      <c r="J28" s="329">
        <v>18</v>
      </c>
      <c r="K28" s="329">
        <v>13</v>
      </c>
      <c r="L28" s="329">
        <v>17</v>
      </c>
      <c r="M28" s="329">
        <v>22</v>
      </c>
    </row>
    <row r="29" spans="1:13" x14ac:dyDescent="0.35">
      <c r="A29" s="271" t="s">
        <v>227</v>
      </c>
      <c r="B29" s="271" t="s">
        <v>232</v>
      </c>
      <c r="C29" s="348" t="s">
        <v>1317</v>
      </c>
      <c r="D29" s="116" t="s">
        <v>235</v>
      </c>
      <c r="E29" s="239">
        <f t="shared" si="1"/>
        <v>82</v>
      </c>
      <c r="F29" s="237">
        <f t="shared" si="0"/>
        <v>16.399999999999999</v>
      </c>
      <c r="G29" s="238">
        <f t="shared" si="2"/>
        <v>-0.5</v>
      </c>
      <c r="H29" s="240"/>
      <c r="I29" s="329">
        <v>11</v>
      </c>
      <c r="J29" s="329">
        <v>18</v>
      </c>
      <c r="K29" s="329">
        <v>21</v>
      </c>
      <c r="L29" s="329">
        <v>10</v>
      </c>
      <c r="M29" s="329">
        <v>22</v>
      </c>
    </row>
    <row r="30" spans="1:13" x14ac:dyDescent="0.35">
      <c r="A30" s="272" t="s">
        <v>259</v>
      </c>
      <c r="B30" s="272" t="s">
        <v>269</v>
      </c>
      <c r="C30" s="348" t="s">
        <v>748</v>
      </c>
      <c r="D30" s="114" t="s">
        <v>270</v>
      </c>
      <c r="E30" s="239">
        <f t="shared" si="1"/>
        <v>78</v>
      </c>
      <c r="F30" s="237">
        <f t="shared" si="0"/>
        <v>15.6</v>
      </c>
      <c r="G30" s="238">
        <f t="shared" si="2"/>
        <v>0.11764705882352941</v>
      </c>
      <c r="H30" s="240"/>
      <c r="I30" s="329">
        <v>19</v>
      </c>
      <c r="J30" s="329">
        <v>15</v>
      </c>
      <c r="K30" s="329">
        <v>12</v>
      </c>
      <c r="L30" s="329">
        <v>15</v>
      </c>
      <c r="M30" s="329">
        <v>17</v>
      </c>
    </row>
    <row r="31" spans="1:13" x14ac:dyDescent="0.35">
      <c r="A31" s="271" t="s">
        <v>227</v>
      </c>
      <c r="B31" s="271" t="s">
        <v>238</v>
      </c>
      <c r="C31" s="348" t="s">
        <v>692</v>
      </c>
      <c r="D31" s="116" t="s">
        <v>255</v>
      </c>
      <c r="E31" s="239">
        <f t="shared" si="1"/>
        <v>75</v>
      </c>
      <c r="F31" s="237">
        <f t="shared" si="0"/>
        <v>15</v>
      </c>
      <c r="G31" s="238">
        <f t="shared" si="2"/>
        <v>0.2857142857142857</v>
      </c>
      <c r="H31" s="240"/>
      <c r="I31" s="329">
        <v>18</v>
      </c>
      <c r="J31" s="329">
        <v>12</v>
      </c>
      <c r="K31" s="329">
        <v>17</v>
      </c>
      <c r="L31" s="329">
        <v>14</v>
      </c>
      <c r="M31" s="329">
        <v>14</v>
      </c>
    </row>
    <row r="32" spans="1:13" x14ac:dyDescent="0.35">
      <c r="A32" s="271" t="s">
        <v>227</v>
      </c>
      <c r="B32" s="271" t="s">
        <v>232</v>
      </c>
      <c r="C32" s="348" t="s">
        <v>725</v>
      </c>
      <c r="D32" s="116" t="s">
        <v>237</v>
      </c>
      <c r="E32" s="239">
        <f t="shared" si="1"/>
        <v>71</v>
      </c>
      <c r="F32" s="237">
        <f t="shared" si="0"/>
        <v>14.2</v>
      </c>
      <c r="G32" s="238">
        <f t="shared" si="2"/>
        <v>-0.1875</v>
      </c>
      <c r="H32" s="240"/>
      <c r="I32" s="329">
        <v>13</v>
      </c>
      <c r="J32" s="329">
        <v>14</v>
      </c>
      <c r="K32" s="329">
        <v>17</v>
      </c>
      <c r="L32" s="329">
        <v>11</v>
      </c>
      <c r="M32" s="329">
        <v>16</v>
      </c>
    </row>
    <row r="33" spans="1:13" x14ac:dyDescent="0.35">
      <c r="A33" s="271" t="s">
        <v>285</v>
      </c>
      <c r="B33" s="271" t="s">
        <v>232</v>
      </c>
      <c r="C33" s="348" t="s">
        <v>595</v>
      </c>
      <c r="D33" s="116" t="s">
        <v>299</v>
      </c>
      <c r="E33" s="239">
        <f t="shared" si="1"/>
        <v>71</v>
      </c>
      <c r="F33" s="237">
        <f t="shared" si="0"/>
        <v>14.2</v>
      </c>
      <c r="G33" s="238">
        <f t="shared" si="2"/>
        <v>-0.17647058823529413</v>
      </c>
      <c r="H33" s="240"/>
      <c r="I33" s="329">
        <v>14</v>
      </c>
      <c r="J33" s="329">
        <v>11</v>
      </c>
      <c r="K33" s="329">
        <v>15</v>
      </c>
      <c r="L33" s="329">
        <v>14</v>
      </c>
      <c r="M33" s="329">
        <v>17</v>
      </c>
    </row>
    <row r="34" spans="1:13" x14ac:dyDescent="0.35">
      <c r="A34" s="272" t="s">
        <v>259</v>
      </c>
      <c r="B34" s="272" t="s">
        <v>269</v>
      </c>
      <c r="C34" s="348" t="s">
        <v>745</v>
      </c>
      <c r="D34" s="275" t="s">
        <v>271</v>
      </c>
      <c r="E34" s="239">
        <f t="shared" si="1"/>
        <v>65</v>
      </c>
      <c r="F34" s="237">
        <f t="shared" si="0"/>
        <v>13</v>
      </c>
      <c r="G34" s="238"/>
      <c r="H34" s="240"/>
      <c r="I34" s="329">
        <v>49</v>
      </c>
      <c r="J34" s="329">
        <v>16</v>
      </c>
      <c r="K34" s="329"/>
      <c r="L34" s="329"/>
      <c r="M34" s="329"/>
    </row>
    <row r="35" spans="1:13" x14ac:dyDescent="0.35">
      <c r="A35" s="272" t="s">
        <v>259</v>
      </c>
      <c r="B35" s="272" t="s">
        <v>269</v>
      </c>
      <c r="C35" s="348" t="s">
        <v>539</v>
      </c>
      <c r="D35" s="114" t="s">
        <v>272</v>
      </c>
      <c r="E35" s="239">
        <f t="shared" si="1"/>
        <v>64</v>
      </c>
      <c r="F35" s="237">
        <f t="shared" si="0"/>
        <v>12.8</v>
      </c>
      <c r="G35" s="238">
        <f t="shared" si="2"/>
        <v>1</v>
      </c>
      <c r="H35" s="240"/>
      <c r="I35" s="329">
        <v>20</v>
      </c>
      <c r="J35" s="329">
        <v>15</v>
      </c>
      <c r="K35" s="329">
        <v>11</v>
      </c>
      <c r="L35" s="329">
        <v>8</v>
      </c>
      <c r="M35" s="329">
        <v>10</v>
      </c>
    </row>
    <row r="36" spans="1:13" x14ac:dyDescent="0.35">
      <c r="A36" s="271" t="s">
        <v>285</v>
      </c>
      <c r="B36" s="271" t="s">
        <v>232</v>
      </c>
      <c r="C36" s="348" t="s">
        <v>593</v>
      </c>
      <c r="D36" s="116" t="s">
        <v>301</v>
      </c>
      <c r="E36" s="239">
        <f t="shared" si="1"/>
        <v>63</v>
      </c>
      <c r="F36" s="237">
        <f t="shared" si="0"/>
        <v>12.6</v>
      </c>
      <c r="G36" s="238">
        <f t="shared" si="2"/>
        <v>-8.3333333333333329E-2</v>
      </c>
      <c r="H36" s="240"/>
      <c r="I36" s="329">
        <v>11</v>
      </c>
      <c r="J36" s="329">
        <v>13</v>
      </c>
      <c r="K36" s="329">
        <v>16</v>
      </c>
      <c r="L36" s="329">
        <v>11</v>
      </c>
      <c r="M36" s="329">
        <v>12</v>
      </c>
    </row>
    <row r="37" spans="1:13" x14ac:dyDescent="0.35">
      <c r="A37" s="271" t="s">
        <v>227</v>
      </c>
      <c r="B37" s="271" t="s">
        <v>238</v>
      </c>
      <c r="C37" s="348" t="s">
        <v>468</v>
      </c>
      <c r="D37" s="116" t="s">
        <v>241</v>
      </c>
      <c r="E37" s="239">
        <f t="shared" si="1"/>
        <v>62</v>
      </c>
      <c r="F37" s="237">
        <f t="shared" si="0"/>
        <v>12.4</v>
      </c>
      <c r="G37" s="238">
        <f t="shared" si="2"/>
        <v>0.54545454545454541</v>
      </c>
      <c r="H37" s="240"/>
      <c r="I37" s="329">
        <v>17</v>
      </c>
      <c r="J37" s="329">
        <v>9</v>
      </c>
      <c r="K37" s="329">
        <v>12</v>
      </c>
      <c r="L37" s="329">
        <v>13</v>
      </c>
      <c r="M37" s="329">
        <v>11</v>
      </c>
    </row>
    <row r="38" spans="1:13" x14ac:dyDescent="0.35">
      <c r="A38" s="272" t="s">
        <v>259</v>
      </c>
      <c r="B38" s="272" t="s">
        <v>260</v>
      </c>
      <c r="C38" s="348" t="s">
        <v>723</v>
      </c>
      <c r="D38" s="114" t="s">
        <v>261</v>
      </c>
      <c r="E38" s="239">
        <f t="shared" si="1"/>
        <v>61</v>
      </c>
      <c r="F38" s="237">
        <f t="shared" si="0"/>
        <v>12.2</v>
      </c>
      <c r="G38" s="238"/>
      <c r="H38" s="240"/>
      <c r="I38" s="329">
        <v>30</v>
      </c>
      <c r="J38" s="329">
        <v>21</v>
      </c>
      <c r="K38" s="329">
        <v>10</v>
      </c>
      <c r="L38" s="329"/>
      <c r="M38" s="329"/>
    </row>
    <row r="39" spans="1:13" x14ac:dyDescent="0.35">
      <c r="A39" s="271" t="s">
        <v>227</v>
      </c>
      <c r="B39" s="271" t="s">
        <v>238</v>
      </c>
      <c r="C39" s="348" t="s">
        <v>1318</v>
      </c>
      <c r="D39" s="116" t="s">
        <v>249</v>
      </c>
      <c r="E39" s="239">
        <f t="shared" si="1"/>
        <v>59</v>
      </c>
      <c r="F39" s="237">
        <f t="shared" si="0"/>
        <v>11.8</v>
      </c>
      <c r="G39" s="238">
        <f t="shared" si="2"/>
        <v>-0.86363636363636365</v>
      </c>
      <c r="H39" s="240"/>
      <c r="I39" s="329">
        <v>3</v>
      </c>
      <c r="J39" s="329">
        <v>15</v>
      </c>
      <c r="K39" s="329">
        <v>19</v>
      </c>
      <c r="L39" s="329"/>
      <c r="M39" s="329">
        <v>22</v>
      </c>
    </row>
    <row r="40" spans="1:13" x14ac:dyDescent="0.35">
      <c r="A40" s="271" t="s">
        <v>227</v>
      </c>
      <c r="B40" s="271" t="s">
        <v>232</v>
      </c>
      <c r="C40" s="347">
        <v>301</v>
      </c>
      <c r="D40" s="116" t="s">
        <v>233</v>
      </c>
      <c r="E40" s="239">
        <f t="shared" si="1"/>
        <v>55</v>
      </c>
      <c r="F40" s="237">
        <f t="shared" si="0"/>
        <v>11</v>
      </c>
      <c r="G40" s="238">
        <f t="shared" si="2"/>
        <v>-0.96296296296296291</v>
      </c>
      <c r="H40" s="240"/>
      <c r="I40" s="329">
        <v>1</v>
      </c>
      <c r="J40" s="329">
        <v>6</v>
      </c>
      <c r="K40" s="329">
        <v>8</v>
      </c>
      <c r="L40" s="329">
        <v>13</v>
      </c>
      <c r="M40" s="329">
        <v>27</v>
      </c>
    </row>
    <row r="41" spans="1:13" x14ac:dyDescent="0.35">
      <c r="A41" s="271" t="s">
        <v>227</v>
      </c>
      <c r="B41" s="271" t="s">
        <v>238</v>
      </c>
      <c r="C41" s="348" t="s">
        <v>631</v>
      </c>
      <c r="D41" s="116" t="s">
        <v>248</v>
      </c>
      <c r="E41" s="239">
        <f t="shared" si="1"/>
        <v>55</v>
      </c>
      <c r="F41" s="237">
        <f t="shared" si="0"/>
        <v>11</v>
      </c>
      <c r="G41" s="238">
        <f t="shared" si="2"/>
        <v>-0.26666666666666666</v>
      </c>
      <c r="H41" s="240"/>
      <c r="I41" s="329">
        <v>11</v>
      </c>
      <c r="J41" s="329">
        <v>9</v>
      </c>
      <c r="K41" s="329">
        <v>9</v>
      </c>
      <c r="L41" s="329">
        <v>11</v>
      </c>
      <c r="M41" s="329">
        <v>15</v>
      </c>
    </row>
    <row r="42" spans="1:13" x14ac:dyDescent="0.35">
      <c r="A42" s="271" t="s">
        <v>227</v>
      </c>
      <c r="B42" s="271" t="s">
        <v>238</v>
      </c>
      <c r="C42" s="348" t="s">
        <v>470</v>
      </c>
      <c r="D42" s="116" t="s">
        <v>243</v>
      </c>
      <c r="E42" s="239">
        <f t="shared" si="1"/>
        <v>51</v>
      </c>
      <c r="F42" s="237">
        <f t="shared" si="0"/>
        <v>10.199999999999999</v>
      </c>
      <c r="G42" s="238">
        <f t="shared" si="2"/>
        <v>-0.33333333333333331</v>
      </c>
      <c r="H42" s="240"/>
      <c r="I42" s="329">
        <v>8</v>
      </c>
      <c r="J42" s="329">
        <v>11</v>
      </c>
      <c r="K42" s="329">
        <v>10</v>
      </c>
      <c r="L42" s="329">
        <v>10</v>
      </c>
      <c r="M42" s="329">
        <v>12</v>
      </c>
    </row>
    <row r="43" spans="1:13" x14ac:dyDescent="0.35">
      <c r="A43" s="271" t="s">
        <v>275</v>
      </c>
      <c r="B43" s="271" t="s">
        <v>276</v>
      </c>
      <c r="C43" s="348" t="s">
        <v>1314</v>
      </c>
      <c r="D43" s="114" t="s">
        <v>281</v>
      </c>
      <c r="E43" s="239">
        <f t="shared" si="1"/>
        <v>50</v>
      </c>
      <c r="F43" s="237">
        <f t="shared" si="0"/>
        <v>10</v>
      </c>
      <c r="G43" s="238">
        <f t="shared" si="2"/>
        <v>2.6666666666666665</v>
      </c>
      <c r="H43" s="240"/>
      <c r="I43" s="329">
        <v>11</v>
      </c>
      <c r="J43" s="329">
        <v>12</v>
      </c>
      <c r="K43" s="329">
        <v>10</v>
      </c>
      <c r="L43" s="329">
        <v>14</v>
      </c>
      <c r="M43" s="329">
        <v>3</v>
      </c>
    </row>
    <row r="44" spans="1:13" x14ac:dyDescent="0.35">
      <c r="A44" s="271" t="s">
        <v>227</v>
      </c>
      <c r="B44" s="271" t="s">
        <v>228</v>
      </c>
      <c r="C44" s="348" t="s">
        <v>675</v>
      </c>
      <c r="D44" s="116" t="s">
        <v>230</v>
      </c>
      <c r="E44" s="239">
        <f t="shared" si="1"/>
        <v>47</v>
      </c>
      <c r="F44" s="237">
        <f t="shared" si="0"/>
        <v>9.4</v>
      </c>
      <c r="G44" s="238">
        <f t="shared" si="2"/>
        <v>0</v>
      </c>
      <c r="H44" s="240"/>
      <c r="I44" s="329">
        <v>10</v>
      </c>
      <c r="J44" s="329">
        <v>10</v>
      </c>
      <c r="K44" s="329">
        <v>9</v>
      </c>
      <c r="L44" s="329">
        <v>8</v>
      </c>
      <c r="M44" s="329">
        <v>10</v>
      </c>
    </row>
    <row r="45" spans="1:13" x14ac:dyDescent="0.35">
      <c r="A45" s="271" t="s">
        <v>275</v>
      </c>
      <c r="B45" s="271" t="s">
        <v>276</v>
      </c>
      <c r="C45" s="348" t="s">
        <v>662</v>
      </c>
      <c r="D45" s="114" t="s">
        <v>280</v>
      </c>
      <c r="E45" s="239">
        <f t="shared" si="1"/>
        <v>46</v>
      </c>
      <c r="F45" s="237">
        <f t="shared" si="0"/>
        <v>9.1999999999999993</v>
      </c>
      <c r="G45" s="238">
        <f t="shared" si="2"/>
        <v>0</v>
      </c>
      <c r="H45" s="240"/>
      <c r="I45" s="329">
        <v>9</v>
      </c>
      <c r="J45" s="329">
        <v>15</v>
      </c>
      <c r="K45" s="329">
        <v>5</v>
      </c>
      <c r="L45" s="329">
        <v>8</v>
      </c>
      <c r="M45" s="329">
        <v>9</v>
      </c>
    </row>
    <row r="46" spans="1:13" x14ac:dyDescent="0.35">
      <c r="A46" s="272" t="s">
        <v>259</v>
      </c>
      <c r="B46" s="272" t="s">
        <v>269</v>
      </c>
      <c r="C46" s="348" t="s">
        <v>540</v>
      </c>
      <c r="D46" s="114" t="s">
        <v>273</v>
      </c>
      <c r="E46" s="239">
        <f t="shared" si="1"/>
        <v>45</v>
      </c>
      <c r="F46" s="237">
        <f t="shared" si="0"/>
        <v>9</v>
      </c>
      <c r="G46" s="238">
        <f t="shared" si="2"/>
        <v>0.14285714285714285</v>
      </c>
      <c r="H46" s="240"/>
      <c r="I46" s="329">
        <v>8</v>
      </c>
      <c r="J46" s="329">
        <v>11</v>
      </c>
      <c r="K46" s="329">
        <v>13</v>
      </c>
      <c r="L46" s="329">
        <v>6</v>
      </c>
      <c r="M46" s="329">
        <v>7</v>
      </c>
    </row>
    <row r="47" spans="1:13" x14ac:dyDescent="0.35">
      <c r="A47" s="271" t="s">
        <v>227</v>
      </c>
      <c r="B47" s="271" t="s">
        <v>238</v>
      </c>
      <c r="C47" s="348" t="s">
        <v>1326</v>
      </c>
      <c r="D47" s="116" t="s">
        <v>252</v>
      </c>
      <c r="E47" s="239">
        <f t="shared" si="1"/>
        <v>38</v>
      </c>
      <c r="F47" s="237">
        <f t="shared" si="0"/>
        <v>7.6</v>
      </c>
      <c r="G47" s="238">
        <f t="shared" si="2"/>
        <v>0.7142857142857143</v>
      </c>
      <c r="H47" s="240"/>
      <c r="I47" s="329">
        <v>12</v>
      </c>
      <c r="J47" s="329">
        <v>4</v>
      </c>
      <c r="K47" s="329">
        <v>6</v>
      </c>
      <c r="L47" s="329">
        <v>9</v>
      </c>
      <c r="M47" s="329">
        <v>7</v>
      </c>
    </row>
    <row r="48" spans="1:13" x14ac:dyDescent="0.35">
      <c r="A48" s="271" t="s">
        <v>257</v>
      </c>
      <c r="B48" s="271" t="s">
        <v>238</v>
      </c>
      <c r="C48" s="348" t="s">
        <v>718</v>
      </c>
      <c r="D48" s="116" t="s">
        <v>258</v>
      </c>
      <c r="E48" s="239">
        <f t="shared" si="1"/>
        <v>37</v>
      </c>
      <c r="F48" s="237">
        <f t="shared" si="0"/>
        <v>7.4</v>
      </c>
      <c r="G48" s="238"/>
      <c r="H48" s="240"/>
      <c r="I48" s="329">
        <v>23</v>
      </c>
      <c r="J48" s="329">
        <v>6</v>
      </c>
      <c r="K48" s="329">
        <v>5</v>
      </c>
      <c r="L48" s="329">
        <v>3</v>
      </c>
      <c r="M48" s="329"/>
    </row>
    <row r="49" spans="1:13" ht="29" x14ac:dyDescent="0.35">
      <c r="A49" s="271" t="s">
        <v>285</v>
      </c>
      <c r="B49" s="271" t="s">
        <v>232</v>
      </c>
      <c r="C49" s="348" t="s">
        <v>1323</v>
      </c>
      <c r="D49" s="116" t="s">
        <v>294</v>
      </c>
      <c r="E49" s="239">
        <f t="shared" si="1"/>
        <v>37</v>
      </c>
      <c r="F49" s="237">
        <f t="shared" si="0"/>
        <v>7.4</v>
      </c>
      <c r="G49" s="238">
        <f t="shared" si="2"/>
        <v>-0.42857142857142855</v>
      </c>
      <c r="H49" s="240"/>
      <c r="I49" s="329">
        <v>4</v>
      </c>
      <c r="J49" s="329">
        <v>16</v>
      </c>
      <c r="K49" s="329">
        <v>4</v>
      </c>
      <c r="L49" s="329">
        <v>6</v>
      </c>
      <c r="M49" s="329">
        <v>7</v>
      </c>
    </row>
    <row r="50" spans="1:13" x14ac:dyDescent="0.35">
      <c r="A50" s="271" t="s">
        <v>227</v>
      </c>
      <c r="B50" s="271" t="s">
        <v>238</v>
      </c>
      <c r="C50" s="348" t="s">
        <v>472</v>
      </c>
      <c r="D50" s="116" t="s">
        <v>245</v>
      </c>
      <c r="E50" s="239">
        <f t="shared" si="1"/>
        <v>35</v>
      </c>
      <c r="F50" s="237">
        <f t="shared" si="0"/>
        <v>7</v>
      </c>
      <c r="G50" s="238">
        <f t="shared" si="2"/>
        <v>0</v>
      </c>
      <c r="H50" s="240"/>
      <c r="I50" s="329">
        <v>8</v>
      </c>
      <c r="J50" s="329">
        <v>3</v>
      </c>
      <c r="K50" s="329">
        <v>13</v>
      </c>
      <c r="L50" s="329">
        <v>3</v>
      </c>
      <c r="M50" s="329">
        <v>8</v>
      </c>
    </row>
    <row r="51" spans="1:13" x14ac:dyDescent="0.35">
      <c r="A51" s="271" t="s">
        <v>275</v>
      </c>
      <c r="B51" s="271" t="s">
        <v>276</v>
      </c>
      <c r="C51" s="348" t="s">
        <v>1328</v>
      </c>
      <c r="D51" s="114" t="s">
        <v>283</v>
      </c>
      <c r="E51" s="239">
        <f t="shared" si="1"/>
        <v>35</v>
      </c>
      <c r="F51" s="237">
        <f t="shared" si="0"/>
        <v>7</v>
      </c>
      <c r="G51" s="238">
        <f t="shared" si="2"/>
        <v>0.7142857142857143</v>
      </c>
      <c r="H51" s="240"/>
      <c r="I51" s="329">
        <v>12</v>
      </c>
      <c r="J51" s="329">
        <v>6</v>
      </c>
      <c r="K51" s="329">
        <v>4</v>
      </c>
      <c r="L51" s="329">
        <v>6</v>
      </c>
      <c r="M51" s="329">
        <v>7</v>
      </c>
    </row>
    <row r="52" spans="1:13" x14ac:dyDescent="0.35">
      <c r="A52" s="271" t="s">
        <v>227</v>
      </c>
      <c r="B52" s="271" t="s">
        <v>238</v>
      </c>
      <c r="C52" s="348" t="s">
        <v>693</v>
      </c>
      <c r="D52" s="116" t="s">
        <v>253</v>
      </c>
      <c r="E52" s="239">
        <f t="shared" si="1"/>
        <v>35</v>
      </c>
      <c r="F52" s="237">
        <f t="shared" si="0"/>
        <v>7</v>
      </c>
      <c r="G52" s="238">
        <f t="shared" si="2"/>
        <v>0.25</v>
      </c>
      <c r="H52" s="240"/>
      <c r="I52" s="329">
        <v>10</v>
      </c>
      <c r="J52" s="329">
        <v>3</v>
      </c>
      <c r="K52" s="329">
        <v>10</v>
      </c>
      <c r="L52" s="329">
        <v>4</v>
      </c>
      <c r="M52" s="329">
        <v>8</v>
      </c>
    </row>
    <row r="53" spans="1:13" x14ac:dyDescent="0.35">
      <c r="A53" s="271" t="s">
        <v>285</v>
      </c>
      <c r="B53" s="271" t="s">
        <v>302</v>
      </c>
      <c r="C53" s="348">
        <v>608</v>
      </c>
      <c r="D53" s="116" t="s">
        <v>303</v>
      </c>
      <c r="E53" s="239">
        <f t="shared" si="1"/>
        <v>29</v>
      </c>
      <c r="F53" s="237">
        <f t="shared" si="0"/>
        <v>5.8</v>
      </c>
      <c r="G53" s="238">
        <f t="shared" si="2"/>
        <v>-0.44444444444444442</v>
      </c>
      <c r="H53" s="240"/>
      <c r="I53" s="329">
        <v>5</v>
      </c>
      <c r="J53" s="329">
        <v>8</v>
      </c>
      <c r="K53" s="329">
        <v>4</v>
      </c>
      <c r="L53" s="329">
        <v>3</v>
      </c>
      <c r="M53" s="329">
        <v>9</v>
      </c>
    </row>
    <row r="54" spans="1:13" x14ac:dyDescent="0.35">
      <c r="A54" s="271" t="s">
        <v>275</v>
      </c>
      <c r="B54" s="271" t="s">
        <v>276</v>
      </c>
      <c r="C54" s="348" t="s">
        <v>658</v>
      </c>
      <c r="D54" s="114" t="s">
        <v>279</v>
      </c>
      <c r="E54" s="239">
        <f t="shared" si="1"/>
        <v>27</v>
      </c>
      <c r="F54" s="237">
        <f t="shared" si="0"/>
        <v>5.4</v>
      </c>
      <c r="G54" s="238">
        <f t="shared" si="2"/>
        <v>-0.5</v>
      </c>
      <c r="H54" s="240"/>
      <c r="I54" s="329">
        <v>3</v>
      </c>
      <c r="J54" s="329">
        <v>5</v>
      </c>
      <c r="K54" s="329">
        <v>6</v>
      </c>
      <c r="L54" s="329">
        <v>7</v>
      </c>
      <c r="M54" s="329">
        <v>6</v>
      </c>
    </row>
    <row r="55" spans="1:13" x14ac:dyDescent="0.35">
      <c r="A55" s="271" t="s">
        <v>285</v>
      </c>
      <c r="B55" s="271" t="s">
        <v>232</v>
      </c>
      <c r="C55" s="348" t="s">
        <v>592</v>
      </c>
      <c r="D55" s="116" t="s">
        <v>288</v>
      </c>
      <c r="E55" s="239">
        <f t="shared" si="1"/>
        <v>26</v>
      </c>
      <c r="F55" s="237">
        <f t="shared" si="0"/>
        <v>5.2</v>
      </c>
      <c r="G55" s="238">
        <f t="shared" si="2"/>
        <v>-1</v>
      </c>
      <c r="H55" s="240"/>
      <c r="I55" s="329">
        <v>0</v>
      </c>
      <c r="J55" s="329">
        <v>3</v>
      </c>
      <c r="K55" s="329">
        <v>5</v>
      </c>
      <c r="L55" s="329">
        <v>10</v>
      </c>
      <c r="M55" s="329">
        <v>8</v>
      </c>
    </row>
    <row r="56" spans="1:13" x14ac:dyDescent="0.35">
      <c r="A56" s="271" t="s">
        <v>227</v>
      </c>
      <c r="B56" s="271" t="s">
        <v>238</v>
      </c>
      <c r="C56" s="348" t="s">
        <v>707</v>
      </c>
      <c r="D56" s="116" t="s">
        <v>250</v>
      </c>
      <c r="E56" s="239">
        <f t="shared" si="1"/>
        <v>24</v>
      </c>
      <c r="F56" s="237">
        <f t="shared" si="0"/>
        <v>4.8</v>
      </c>
      <c r="G56" s="238">
        <f t="shared" si="2"/>
        <v>-0.375</v>
      </c>
      <c r="H56" s="240"/>
      <c r="I56" s="329">
        <v>5</v>
      </c>
      <c r="J56" s="329">
        <v>3</v>
      </c>
      <c r="K56" s="329">
        <v>2</v>
      </c>
      <c r="L56" s="329">
        <v>6</v>
      </c>
      <c r="M56" s="329">
        <v>8</v>
      </c>
    </row>
    <row r="57" spans="1:13" x14ac:dyDescent="0.35">
      <c r="A57" s="272" t="s">
        <v>275</v>
      </c>
      <c r="B57" s="272" t="s">
        <v>276</v>
      </c>
      <c r="C57" s="348">
        <v>344</v>
      </c>
      <c r="D57" s="114" t="s">
        <v>277</v>
      </c>
      <c r="E57" s="239">
        <f t="shared" si="1"/>
        <v>23</v>
      </c>
      <c r="F57" s="237">
        <f t="shared" si="0"/>
        <v>4.5999999999999996</v>
      </c>
      <c r="G57" s="238">
        <f t="shared" si="2"/>
        <v>-0.4</v>
      </c>
      <c r="H57" s="240"/>
      <c r="I57" s="329">
        <v>3</v>
      </c>
      <c r="J57" s="329">
        <v>3</v>
      </c>
      <c r="K57" s="329">
        <v>3</v>
      </c>
      <c r="L57" s="329">
        <v>9</v>
      </c>
      <c r="M57" s="329">
        <v>5</v>
      </c>
    </row>
    <row r="58" spans="1:13" x14ac:dyDescent="0.35">
      <c r="A58" s="271" t="s">
        <v>275</v>
      </c>
      <c r="B58" s="271" t="s">
        <v>276</v>
      </c>
      <c r="C58" s="348" t="s">
        <v>663</v>
      </c>
      <c r="D58" s="114" t="s">
        <v>284</v>
      </c>
      <c r="E58" s="239">
        <f t="shared" si="1"/>
        <v>23</v>
      </c>
      <c r="F58" s="237">
        <f t="shared" si="0"/>
        <v>4.5999999999999996</v>
      </c>
      <c r="G58" s="238">
        <f t="shared" si="2"/>
        <v>-0.25</v>
      </c>
      <c r="H58" s="240"/>
      <c r="I58" s="329">
        <v>3</v>
      </c>
      <c r="J58" s="329">
        <v>7</v>
      </c>
      <c r="K58" s="329">
        <v>6</v>
      </c>
      <c r="L58" s="329">
        <v>3</v>
      </c>
      <c r="M58" s="329">
        <v>4</v>
      </c>
    </row>
    <row r="59" spans="1:13" x14ac:dyDescent="0.35">
      <c r="A59" s="271" t="s">
        <v>285</v>
      </c>
      <c r="B59" s="271" t="s">
        <v>232</v>
      </c>
      <c r="C59" s="348" t="s">
        <v>583</v>
      </c>
      <c r="D59" s="274" t="s">
        <v>295</v>
      </c>
      <c r="E59" s="239">
        <f t="shared" si="1"/>
        <v>17</v>
      </c>
      <c r="F59" s="237">
        <f t="shared" si="0"/>
        <v>3.4</v>
      </c>
      <c r="G59" s="238"/>
      <c r="H59" s="240"/>
      <c r="I59" s="329">
        <v>13</v>
      </c>
      <c r="J59" s="329">
        <v>4</v>
      </c>
      <c r="K59" s="329"/>
      <c r="L59" s="329"/>
      <c r="M59" s="329"/>
    </row>
    <row r="60" spans="1:13" x14ac:dyDescent="0.35">
      <c r="A60" s="271" t="s">
        <v>285</v>
      </c>
      <c r="B60" s="271" t="s">
        <v>232</v>
      </c>
      <c r="C60" s="348" t="s">
        <v>589</v>
      </c>
      <c r="D60" s="274" t="s">
        <v>287</v>
      </c>
      <c r="E60" s="239">
        <f t="shared" si="1"/>
        <v>16</v>
      </c>
      <c r="F60" s="237">
        <f t="shared" si="0"/>
        <v>3.2</v>
      </c>
      <c r="G60" s="238"/>
      <c r="H60" s="240"/>
      <c r="I60" s="329">
        <v>6</v>
      </c>
      <c r="J60" s="329">
        <v>10</v>
      </c>
      <c r="K60" s="329"/>
      <c r="L60" s="329"/>
      <c r="M60" s="329"/>
    </row>
    <row r="61" spans="1:13" x14ac:dyDescent="0.35">
      <c r="A61" s="271" t="s">
        <v>227</v>
      </c>
      <c r="B61" s="271" t="s">
        <v>238</v>
      </c>
      <c r="C61" s="348" t="s">
        <v>839</v>
      </c>
      <c r="D61" s="116" t="s">
        <v>247</v>
      </c>
      <c r="E61" s="239">
        <f t="shared" si="1"/>
        <v>16</v>
      </c>
      <c r="F61" s="237">
        <f t="shared" si="0"/>
        <v>3.2</v>
      </c>
      <c r="G61" s="238">
        <f t="shared" si="2"/>
        <v>-1</v>
      </c>
      <c r="H61" s="240"/>
      <c r="I61" s="329">
        <v>0</v>
      </c>
      <c r="J61" s="329">
        <v>5</v>
      </c>
      <c r="K61" s="329">
        <v>6</v>
      </c>
      <c r="L61" s="329">
        <v>1</v>
      </c>
      <c r="M61" s="329">
        <v>4</v>
      </c>
    </row>
    <row r="62" spans="1:13" x14ac:dyDescent="0.35">
      <c r="A62" s="272" t="s">
        <v>259</v>
      </c>
      <c r="B62" s="272" t="s">
        <v>260</v>
      </c>
      <c r="C62" s="348" t="s">
        <v>543</v>
      </c>
      <c r="D62" s="114" t="s">
        <v>268</v>
      </c>
      <c r="E62" s="239">
        <f t="shared" si="1"/>
        <v>16</v>
      </c>
      <c r="F62" s="237">
        <f t="shared" si="0"/>
        <v>3.2</v>
      </c>
      <c r="G62" s="238">
        <f t="shared" si="2"/>
        <v>6</v>
      </c>
      <c r="H62" s="240"/>
      <c r="I62" s="329">
        <v>7</v>
      </c>
      <c r="J62" s="329">
        <v>3</v>
      </c>
      <c r="K62" s="329">
        <v>3</v>
      </c>
      <c r="L62" s="329">
        <v>2</v>
      </c>
      <c r="M62" s="329">
        <v>1</v>
      </c>
    </row>
    <row r="63" spans="1:13" x14ac:dyDescent="0.35">
      <c r="A63" s="271" t="s">
        <v>227</v>
      </c>
      <c r="B63" s="271" t="s">
        <v>238</v>
      </c>
      <c r="C63" s="347" t="s">
        <v>1150</v>
      </c>
      <c r="D63" s="116" t="s">
        <v>256</v>
      </c>
      <c r="E63" s="239">
        <f t="shared" si="1"/>
        <v>16</v>
      </c>
      <c r="F63" s="237">
        <f t="shared" si="0"/>
        <v>3.2</v>
      </c>
      <c r="G63" s="238">
        <f t="shared" si="2"/>
        <v>-1</v>
      </c>
      <c r="H63" s="240"/>
      <c r="I63" s="329">
        <v>0</v>
      </c>
      <c r="J63" s="329">
        <v>1</v>
      </c>
      <c r="K63" s="329">
        <v>2</v>
      </c>
      <c r="L63" s="329">
        <v>4</v>
      </c>
      <c r="M63" s="329">
        <v>9</v>
      </c>
    </row>
    <row r="64" spans="1:13" x14ac:dyDescent="0.35">
      <c r="A64" s="271" t="s">
        <v>285</v>
      </c>
      <c r="B64" s="271" t="s">
        <v>232</v>
      </c>
      <c r="C64" s="348" t="s">
        <v>386</v>
      </c>
      <c r="D64" s="116" t="s">
        <v>292</v>
      </c>
      <c r="E64" s="239">
        <f t="shared" si="1"/>
        <v>13</v>
      </c>
      <c r="F64" s="237">
        <f t="shared" si="0"/>
        <v>2.6</v>
      </c>
      <c r="G64" s="238">
        <f t="shared" si="2"/>
        <v>1</v>
      </c>
      <c r="H64" s="240"/>
      <c r="I64" s="329">
        <v>2</v>
      </c>
      <c r="J64" s="329">
        <v>4</v>
      </c>
      <c r="K64" s="329">
        <v>3</v>
      </c>
      <c r="L64" s="329">
        <v>3</v>
      </c>
      <c r="M64" s="329">
        <v>1</v>
      </c>
    </row>
    <row r="65" spans="1:14" x14ac:dyDescent="0.35">
      <c r="A65" s="271" t="s">
        <v>285</v>
      </c>
      <c r="B65" s="271" t="s">
        <v>232</v>
      </c>
      <c r="C65" s="348" t="s">
        <v>817</v>
      </c>
      <c r="D65" s="116" t="s">
        <v>1313</v>
      </c>
      <c r="E65" s="239">
        <f t="shared" si="1"/>
        <v>7</v>
      </c>
      <c r="F65" s="237">
        <f t="shared" si="0"/>
        <v>1.4</v>
      </c>
      <c r="G65" s="238"/>
      <c r="H65" s="240"/>
      <c r="I65" s="329">
        <v>7</v>
      </c>
      <c r="J65" s="329"/>
      <c r="K65" s="329"/>
      <c r="L65" s="329"/>
      <c r="M65" s="329"/>
    </row>
    <row r="66" spans="1:14" x14ac:dyDescent="0.35">
      <c r="A66" s="271" t="s">
        <v>227</v>
      </c>
      <c r="B66" s="271" t="s">
        <v>238</v>
      </c>
      <c r="C66" s="348" t="s">
        <v>711</v>
      </c>
      <c r="D66" s="116" t="s">
        <v>242</v>
      </c>
      <c r="E66" s="239">
        <f t="shared" si="1"/>
        <v>6</v>
      </c>
      <c r="F66" s="237">
        <f t="shared" si="0"/>
        <v>1.2</v>
      </c>
      <c r="G66" s="238">
        <f t="shared" si="2"/>
        <v>-1</v>
      </c>
      <c r="H66" s="240"/>
      <c r="I66" s="329">
        <v>0</v>
      </c>
      <c r="J66" s="329">
        <v>0</v>
      </c>
      <c r="K66" s="329">
        <v>1</v>
      </c>
      <c r="L66" s="329">
        <v>2</v>
      </c>
      <c r="M66" s="329">
        <v>3</v>
      </c>
    </row>
    <row r="67" spans="1:14" x14ac:dyDescent="0.35">
      <c r="A67" s="271" t="s">
        <v>227</v>
      </c>
      <c r="B67" s="271" t="s">
        <v>238</v>
      </c>
      <c r="C67" s="348" t="s">
        <v>473</v>
      </c>
      <c r="D67" s="116" t="s">
        <v>246</v>
      </c>
      <c r="E67" s="239">
        <f t="shared" si="1"/>
        <v>6</v>
      </c>
      <c r="F67" s="237">
        <f t="shared" ref="F67:F76" si="3">E67/5</f>
        <v>1.2</v>
      </c>
      <c r="G67" s="238">
        <f t="shared" si="2"/>
        <v>-1</v>
      </c>
      <c r="H67" s="240"/>
      <c r="I67" s="329">
        <v>0</v>
      </c>
      <c r="J67" s="329">
        <v>1</v>
      </c>
      <c r="K67" s="329">
        <v>3</v>
      </c>
      <c r="L67" s="329">
        <v>1</v>
      </c>
      <c r="M67" s="329">
        <v>1</v>
      </c>
    </row>
    <row r="68" spans="1:14" x14ac:dyDescent="0.35">
      <c r="A68" s="271" t="s">
        <v>285</v>
      </c>
      <c r="B68" s="271" t="s">
        <v>232</v>
      </c>
      <c r="C68" s="353" t="s">
        <v>804</v>
      </c>
      <c r="D68" s="116" t="s">
        <v>286</v>
      </c>
      <c r="E68" s="239">
        <f t="shared" si="1"/>
        <v>4</v>
      </c>
      <c r="F68" s="237">
        <f t="shared" si="3"/>
        <v>0.8</v>
      </c>
      <c r="G68" s="238">
        <f t="shared" si="2"/>
        <v>-1</v>
      </c>
      <c r="H68" s="240"/>
      <c r="I68" s="329">
        <v>0</v>
      </c>
      <c r="J68" s="329"/>
      <c r="K68" s="329"/>
      <c r="L68" s="329">
        <v>1</v>
      </c>
      <c r="M68" s="329">
        <v>3</v>
      </c>
    </row>
    <row r="69" spans="1:14" x14ac:dyDescent="0.35">
      <c r="A69" s="271" t="s">
        <v>227</v>
      </c>
      <c r="B69" s="271" t="s">
        <v>238</v>
      </c>
      <c r="C69" s="348" t="s">
        <v>815</v>
      </c>
      <c r="D69" s="116" t="s">
        <v>239</v>
      </c>
      <c r="E69" s="239">
        <f t="shared" ref="E69:E76" si="4">SUM(I69:M69)</f>
        <v>3</v>
      </c>
      <c r="F69" s="237">
        <f t="shared" si="3"/>
        <v>0.6</v>
      </c>
      <c r="G69" s="238"/>
      <c r="H69" s="240"/>
      <c r="I69" s="329">
        <v>0</v>
      </c>
      <c r="J69" s="329">
        <v>1</v>
      </c>
      <c r="K69" s="329"/>
      <c r="L69" s="329">
        <v>2</v>
      </c>
      <c r="M69" s="329"/>
    </row>
    <row r="70" spans="1:14" x14ac:dyDescent="0.35">
      <c r="A70" s="271" t="s">
        <v>227</v>
      </c>
      <c r="B70" s="271" t="s">
        <v>238</v>
      </c>
      <c r="C70" s="353" t="s">
        <v>467</v>
      </c>
      <c r="D70" s="116" t="s">
        <v>240</v>
      </c>
      <c r="E70" s="239">
        <f t="shared" si="4"/>
        <v>3</v>
      </c>
      <c r="F70" s="237">
        <f t="shared" si="3"/>
        <v>0.6</v>
      </c>
      <c r="G70" s="238">
        <f t="shared" ref="G70:G76" si="5">((I70-M70)/M70)</f>
        <v>-1</v>
      </c>
      <c r="H70" s="240"/>
      <c r="I70" s="329">
        <v>0</v>
      </c>
      <c r="J70" s="329">
        <v>0</v>
      </c>
      <c r="K70" s="329">
        <v>1</v>
      </c>
      <c r="L70" s="329">
        <v>1</v>
      </c>
      <c r="M70" s="329">
        <v>1</v>
      </c>
    </row>
    <row r="71" spans="1:14" x14ac:dyDescent="0.35">
      <c r="A71" s="271" t="s">
        <v>285</v>
      </c>
      <c r="B71" s="271" t="s">
        <v>232</v>
      </c>
      <c r="C71" s="353" t="s">
        <v>384</v>
      </c>
      <c r="D71" s="116" t="s">
        <v>289</v>
      </c>
      <c r="E71" s="239">
        <f t="shared" si="4"/>
        <v>2</v>
      </c>
      <c r="F71" s="237">
        <f t="shared" si="3"/>
        <v>0.4</v>
      </c>
      <c r="G71" s="238"/>
      <c r="H71" s="240"/>
      <c r="I71" s="329">
        <v>0</v>
      </c>
      <c r="J71" s="329">
        <v>0</v>
      </c>
      <c r="K71" s="329">
        <v>1</v>
      </c>
      <c r="L71" s="329">
        <v>1</v>
      </c>
      <c r="M71" s="329"/>
    </row>
    <row r="72" spans="1:14" x14ac:dyDescent="0.35">
      <c r="A72" s="271" t="s">
        <v>285</v>
      </c>
      <c r="B72" s="271" t="s">
        <v>232</v>
      </c>
      <c r="C72" s="353" t="s">
        <v>591</v>
      </c>
      <c r="D72" s="116" t="s">
        <v>291</v>
      </c>
      <c r="E72" s="239">
        <f t="shared" si="4"/>
        <v>2</v>
      </c>
      <c r="F72" s="237">
        <f t="shared" si="3"/>
        <v>0.4</v>
      </c>
      <c r="G72" s="238">
        <f t="shared" si="5"/>
        <v>-1</v>
      </c>
      <c r="H72" s="240"/>
      <c r="I72" s="329">
        <v>0</v>
      </c>
      <c r="J72" s="329"/>
      <c r="K72" s="329"/>
      <c r="L72" s="329">
        <v>1</v>
      </c>
      <c r="M72" s="329">
        <v>1</v>
      </c>
    </row>
    <row r="73" spans="1:14" x14ac:dyDescent="0.35">
      <c r="A73" s="271" t="s">
        <v>227</v>
      </c>
      <c r="B73" s="271" t="s">
        <v>238</v>
      </c>
      <c r="C73" s="348" t="s">
        <v>471</v>
      </c>
      <c r="D73" s="114" t="s">
        <v>244</v>
      </c>
      <c r="E73" s="239">
        <f t="shared" si="4"/>
        <v>2</v>
      </c>
      <c r="F73" s="237">
        <f t="shared" si="3"/>
        <v>0.4</v>
      </c>
      <c r="G73" s="238">
        <f t="shared" si="5"/>
        <v>-1</v>
      </c>
      <c r="H73" s="240"/>
      <c r="I73" s="329">
        <v>0</v>
      </c>
      <c r="J73" s="329">
        <v>1</v>
      </c>
      <c r="K73" s="329">
        <v>0</v>
      </c>
      <c r="L73" s="329">
        <v>0</v>
      </c>
      <c r="M73" s="329">
        <v>1</v>
      </c>
    </row>
    <row r="74" spans="1:14" x14ac:dyDescent="0.35">
      <c r="A74" s="272" t="s">
        <v>259</v>
      </c>
      <c r="B74" s="272" t="s">
        <v>260</v>
      </c>
      <c r="C74" s="353" t="s">
        <v>1025</v>
      </c>
      <c r="D74" s="114" t="s">
        <v>265</v>
      </c>
      <c r="E74" s="239">
        <f t="shared" si="4"/>
        <v>2</v>
      </c>
      <c r="F74" s="237">
        <f t="shared" si="3"/>
        <v>0.4</v>
      </c>
      <c r="G74" s="238"/>
      <c r="H74" s="240"/>
      <c r="I74" s="329">
        <v>0</v>
      </c>
      <c r="J74" s="329"/>
      <c r="K74" s="329">
        <v>1</v>
      </c>
      <c r="L74" s="329">
        <v>1</v>
      </c>
      <c r="M74" s="329"/>
    </row>
    <row r="75" spans="1:14" x14ac:dyDescent="0.35">
      <c r="A75" s="271" t="s">
        <v>227</v>
      </c>
      <c r="B75" s="271" t="s">
        <v>238</v>
      </c>
      <c r="C75" s="353" t="s">
        <v>488</v>
      </c>
      <c r="D75" s="116" t="s">
        <v>254</v>
      </c>
      <c r="E75" s="239">
        <f t="shared" si="4"/>
        <v>2</v>
      </c>
      <c r="F75" s="237">
        <f t="shared" si="3"/>
        <v>0.4</v>
      </c>
      <c r="G75" s="238"/>
      <c r="H75" s="240"/>
      <c r="I75" s="329">
        <v>1</v>
      </c>
      <c r="J75" s="329"/>
      <c r="K75" s="329">
        <v>1</v>
      </c>
      <c r="L75" s="329"/>
      <c r="M75" s="329"/>
    </row>
    <row r="76" spans="1:14" x14ac:dyDescent="0.35">
      <c r="A76" s="271" t="s">
        <v>313</v>
      </c>
      <c r="B76" s="271" t="s">
        <v>313</v>
      </c>
      <c r="C76" s="353" t="s">
        <v>469</v>
      </c>
      <c r="D76" s="116" t="s">
        <v>314</v>
      </c>
      <c r="E76" s="239">
        <f t="shared" si="4"/>
        <v>1</v>
      </c>
      <c r="F76" s="237">
        <f t="shared" si="3"/>
        <v>0.2</v>
      </c>
      <c r="G76" s="238">
        <f t="shared" si="5"/>
        <v>-1</v>
      </c>
      <c r="H76" s="240"/>
      <c r="I76" s="329">
        <v>0</v>
      </c>
      <c r="J76" s="329"/>
      <c r="K76" s="329"/>
      <c r="L76" s="329"/>
      <c r="M76" s="329">
        <v>1</v>
      </c>
    </row>
    <row r="77" spans="1:14" x14ac:dyDescent="0.35">
      <c r="D77" s="205"/>
      <c r="E77" s="234"/>
      <c r="F77" s="217"/>
      <c r="G77" s="218"/>
      <c r="H77" s="218"/>
      <c r="I77" s="219"/>
      <c r="J77" s="220"/>
      <c r="K77" s="220"/>
      <c r="L77" s="221"/>
      <c r="M77" s="221"/>
    </row>
    <row r="78" spans="1:14" s="138" customFormat="1" ht="21" customHeight="1" x14ac:dyDescent="0.35">
      <c r="A78" s="225"/>
      <c r="B78" s="226"/>
      <c r="C78" s="226"/>
      <c r="D78" s="227" t="s">
        <v>376</v>
      </c>
      <c r="E78" s="233">
        <f t="shared" ref="E78:E128" si="6">SUM(I78:M78)</f>
        <v>1439</v>
      </c>
      <c r="F78" s="236">
        <f t="shared" ref="F78:F128" si="7">E78/5</f>
        <v>287.8</v>
      </c>
      <c r="G78" s="323">
        <f>((I78-M78)/M78)</f>
        <v>-2.5000000000000001E-2</v>
      </c>
      <c r="H78" s="222"/>
      <c r="I78" s="324">
        <f>SUM(I80:I128)</f>
        <v>312</v>
      </c>
      <c r="J78" s="325">
        <f>SUM(J80:J128)</f>
        <v>304</v>
      </c>
      <c r="K78" s="325">
        <f>SUM(K80:K128)</f>
        <v>216</v>
      </c>
      <c r="L78" s="325">
        <f>SUM(L80:L128)</f>
        <v>287</v>
      </c>
      <c r="M78" s="326">
        <f>SUM(M80:M128)</f>
        <v>320</v>
      </c>
      <c r="N78" s="216"/>
    </row>
    <row r="79" spans="1:14" ht="31" x14ac:dyDescent="0.35">
      <c r="A79" s="330" t="s">
        <v>221</v>
      </c>
      <c r="B79" s="330" t="s">
        <v>222</v>
      </c>
      <c r="C79" s="330" t="s">
        <v>1330</v>
      </c>
      <c r="D79" s="331" t="s">
        <v>223</v>
      </c>
      <c r="E79" s="331" t="s">
        <v>1274</v>
      </c>
      <c r="F79" s="331" t="s">
        <v>1275</v>
      </c>
      <c r="G79" s="331" t="s">
        <v>1353</v>
      </c>
      <c r="H79" s="322"/>
      <c r="I79" s="331">
        <v>2019</v>
      </c>
      <c r="J79" s="331">
        <v>2018</v>
      </c>
      <c r="K79" s="331">
        <v>2017</v>
      </c>
      <c r="L79" s="331">
        <v>2016</v>
      </c>
      <c r="M79" s="331" t="s">
        <v>224</v>
      </c>
    </row>
    <row r="80" spans="1:14" ht="29" x14ac:dyDescent="0.35">
      <c r="A80" s="281" t="s">
        <v>275</v>
      </c>
      <c r="B80" s="281" t="s">
        <v>276</v>
      </c>
      <c r="C80" s="347" t="s">
        <v>1331</v>
      </c>
      <c r="D80" s="336" t="s">
        <v>343</v>
      </c>
      <c r="E80" s="239">
        <f t="shared" si="6"/>
        <v>149</v>
      </c>
      <c r="F80" s="237">
        <f t="shared" si="7"/>
        <v>29.8</v>
      </c>
      <c r="G80" s="238">
        <f t="shared" ref="G80:G126" si="8">((I80-M80)/M80)</f>
        <v>-0.57407407407407407</v>
      </c>
      <c r="H80" s="232"/>
      <c r="I80" s="329">
        <v>23</v>
      </c>
      <c r="J80" s="329">
        <v>17</v>
      </c>
      <c r="K80" s="329">
        <v>7</v>
      </c>
      <c r="L80" s="329">
        <v>48</v>
      </c>
      <c r="M80" s="329">
        <v>54</v>
      </c>
    </row>
    <row r="81" spans="1:13" x14ac:dyDescent="0.35">
      <c r="A81" s="281" t="s">
        <v>227</v>
      </c>
      <c r="B81" s="281" t="s">
        <v>232</v>
      </c>
      <c r="C81" s="347" t="s">
        <v>728</v>
      </c>
      <c r="D81" s="336" t="s">
        <v>317</v>
      </c>
      <c r="E81" s="239">
        <f t="shared" si="6"/>
        <v>107</v>
      </c>
      <c r="F81" s="237">
        <f t="shared" si="7"/>
        <v>21.4</v>
      </c>
      <c r="G81" s="238">
        <f t="shared" si="8"/>
        <v>-0.37931034482758619</v>
      </c>
      <c r="H81" s="232"/>
      <c r="I81" s="329">
        <v>18</v>
      </c>
      <c r="J81" s="329">
        <v>24</v>
      </c>
      <c r="K81" s="329">
        <v>15</v>
      </c>
      <c r="L81" s="329">
        <v>21</v>
      </c>
      <c r="M81" s="329">
        <v>29</v>
      </c>
    </row>
    <row r="82" spans="1:13" x14ac:dyDescent="0.35">
      <c r="A82" s="281" t="s">
        <v>285</v>
      </c>
      <c r="B82" s="281" t="s">
        <v>232</v>
      </c>
      <c r="C82" s="348" t="s">
        <v>594</v>
      </c>
      <c r="D82" s="337" t="s">
        <v>356</v>
      </c>
      <c r="E82" s="239">
        <f t="shared" si="6"/>
        <v>88</v>
      </c>
      <c r="F82" s="237">
        <f t="shared" si="7"/>
        <v>17.600000000000001</v>
      </c>
      <c r="G82" s="238">
        <f t="shared" si="8"/>
        <v>0.5</v>
      </c>
      <c r="H82" s="232"/>
      <c r="I82" s="329">
        <v>30</v>
      </c>
      <c r="J82" s="329">
        <v>17</v>
      </c>
      <c r="K82" s="329">
        <v>5</v>
      </c>
      <c r="L82" s="329">
        <v>16</v>
      </c>
      <c r="M82" s="329">
        <v>20</v>
      </c>
    </row>
    <row r="83" spans="1:13" ht="29" x14ac:dyDescent="0.35">
      <c r="A83" s="281" t="s">
        <v>275</v>
      </c>
      <c r="B83" s="281" t="s">
        <v>276</v>
      </c>
      <c r="C83" s="347" t="s">
        <v>1332</v>
      </c>
      <c r="D83" s="337" t="s">
        <v>344</v>
      </c>
      <c r="E83" s="239">
        <f t="shared" si="6"/>
        <v>85</v>
      </c>
      <c r="F83" s="237">
        <f t="shared" si="7"/>
        <v>17</v>
      </c>
      <c r="G83" s="238">
        <f t="shared" si="8"/>
        <v>-6.25E-2</v>
      </c>
      <c r="H83" s="232"/>
      <c r="I83" s="329">
        <v>15</v>
      </c>
      <c r="J83" s="329">
        <v>15</v>
      </c>
      <c r="K83" s="329">
        <v>15</v>
      </c>
      <c r="L83" s="329">
        <v>24</v>
      </c>
      <c r="M83" s="329">
        <v>16</v>
      </c>
    </row>
    <row r="84" spans="1:13" x14ac:dyDescent="0.35">
      <c r="A84" s="281" t="s">
        <v>227</v>
      </c>
      <c r="B84" s="281" t="s">
        <v>232</v>
      </c>
      <c r="C84" s="348" t="s">
        <v>738</v>
      </c>
      <c r="D84" s="337" t="s">
        <v>321</v>
      </c>
      <c r="E84" s="239">
        <f t="shared" si="6"/>
        <v>83</v>
      </c>
      <c r="F84" s="237">
        <f t="shared" si="7"/>
        <v>16.600000000000001</v>
      </c>
      <c r="G84" s="238">
        <f t="shared" si="8"/>
        <v>-0.27272727272727271</v>
      </c>
      <c r="H84" s="232"/>
      <c r="I84" s="329">
        <v>16</v>
      </c>
      <c r="J84" s="329">
        <v>16</v>
      </c>
      <c r="K84" s="329">
        <v>11</v>
      </c>
      <c r="L84" s="329">
        <v>18</v>
      </c>
      <c r="M84" s="329">
        <v>22</v>
      </c>
    </row>
    <row r="85" spans="1:13" x14ac:dyDescent="0.35">
      <c r="A85" s="281" t="s">
        <v>259</v>
      </c>
      <c r="B85" s="281" t="s">
        <v>269</v>
      </c>
      <c r="C85" s="347" t="s">
        <v>751</v>
      </c>
      <c r="D85" s="338" t="s">
        <v>342</v>
      </c>
      <c r="E85" s="239">
        <f t="shared" si="6"/>
        <v>66</v>
      </c>
      <c r="F85" s="237">
        <f t="shared" si="7"/>
        <v>13.2</v>
      </c>
      <c r="G85" s="238">
        <f t="shared" si="8"/>
        <v>0.33333333333333331</v>
      </c>
      <c r="H85" s="232"/>
      <c r="I85" s="329">
        <v>12</v>
      </c>
      <c r="J85" s="329">
        <v>18</v>
      </c>
      <c r="K85" s="329">
        <v>16</v>
      </c>
      <c r="L85" s="329">
        <v>11</v>
      </c>
      <c r="M85" s="329">
        <v>9</v>
      </c>
    </row>
    <row r="86" spans="1:13" x14ac:dyDescent="0.35">
      <c r="A86" s="281" t="s">
        <v>227</v>
      </c>
      <c r="B86" s="281" t="s">
        <v>238</v>
      </c>
      <c r="C86" s="348" t="s">
        <v>1334</v>
      </c>
      <c r="D86" s="337" t="s">
        <v>327</v>
      </c>
      <c r="E86" s="239">
        <f t="shared" si="6"/>
        <v>59</v>
      </c>
      <c r="F86" s="237">
        <f t="shared" si="7"/>
        <v>11.8</v>
      </c>
      <c r="G86" s="238">
        <f t="shared" si="8"/>
        <v>3.25</v>
      </c>
      <c r="H86" s="232"/>
      <c r="I86" s="329">
        <v>17</v>
      </c>
      <c r="J86" s="329">
        <v>12</v>
      </c>
      <c r="K86" s="329">
        <v>14</v>
      </c>
      <c r="L86" s="329">
        <v>12</v>
      </c>
      <c r="M86" s="329">
        <v>4</v>
      </c>
    </row>
    <row r="87" spans="1:13" x14ac:dyDescent="0.35">
      <c r="A87" s="281" t="s">
        <v>275</v>
      </c>
      <c r="B87" s="281" t="s">
        <v>276</v>
      </c>
      <c r="C87" s="347" t="s">
        <v>856</v>
      </c>
      <c r="D87" s="337" t="s">
        <v>346</v>
      </c>
      <c r="E87" s="239">
        <f t="shared" si="6"/>
        <v>46</v>
      </c>
      <c r="F87" s="237">
        <f t="shared" si="7"/>
        <v>9.1999999999999993</v>
      </c>
      <c r="G87" s="238">
        <f t="shared" si="8"/>
        <v>-0.21428571428571427</v>
      </c>
      <c r="H87" s="232"/>
      <c r="I87" s="329">
        <v>11</v>
      </c>
      <c r="J87" s="329">
        <v>13</v>
      </c>
      <c r="K87" s="329">
        <v>3</v>
      </c>
      <c r="L87" s="329">
        <v>5</v>
      </c>
      <c r="M87" s="329">
        <v>14</v>
      </c>
    </row>
    <row r="88" spans="1:13" x14ac:dyDescent="0.35">
      <c r="A88" s="281" t="s">
        <v>285</v>
      </c>
      <c r="B88" s="281" t="s">
        <v>232</v>
      </c>
      <c r="C88" s="348" t="s">
        <v>585</v>
      </c>
      <c r="D88" s="337" t="s">
        <v>357</v>
      </c>
      <c r="E88" s="239">
        <f t="shared" si="6"/>
        <v>43</v>
      </c>
      <c r="F88" s="237">
        <f t="shared" si="7"/>
        <v>8.6</v>
      </c>
      <c r="G88" s="238"/>
      <c r="H88" s="232"/>
      <c r="I88" s="329">
        <v>11</v>
      </c>
      <c r="J88" s="329">
        <v>13</v>
      </c>
      <c r="K88" s="329">
        <v>12</v>
      </c>
      <c r="L88" s="329">
        <v>7</v>
      </c>
      <c r="M88" s="329"/>
    </row>
    <row r="89" spans="1:13" x14ac:dyDescent="0.35">
      <c r="A89" s="311" t="s">
        <v>227</v>
      </c>
      <c r="B89" s="311" t="s">
        <v>228</v>
      </c>
      <c r="C89" s="348" t="s">
        <v>679</v>
      </c>
      <c r="D89" s="338" t="s">
        <v>316</v>
      </c>
      <c r="E89" s="239">
        <f t="shared" si="6"/>
        <v>41</v>
      </c>
      <c r="F89" s="237">
        <f t="shared" si="7"/>
        <v>8.1999999999999993</v>
      </c>
      <c r="G89" s="238">
        <f t="shared" si="8"/>
        <v>-0.22222222222222221</v>
      </c>
      <c r="H89" s="232"/>
      <c r="I89" s="329">
        <v>7</v>
      </c>
      <c r="J89" s="329">
        <v>12</v>
      </c>
      <c r="K89" s="329">
        <v>5</v>
      </c>
      <c r="L89" s="329">
        <v>8</v>
      </c>
      <c r="M89" s="329">
        <v>9</v>
      </c>
    </row>
    <row r="90" spans="1:13" ht="29" x14ac:dyDescent="0.35">
      <c r="A90" s="281" t="s">
        <v>227</v>
      </c>
      <c r="B90" s="281" t="s">
        <v>238</v>
      </c>
      <c r="C90" s="348" t="s">
        <v>1345</v>
      </c>
      <c r="D90" s="337" t="s">
        <v>333</v>
      </c>
      <c r="E90" s="239">
        <f t="shared" si="6"/>
        <v>40</v>
      </c>
      <c r="F90" s="237">
        <f t="shared" si="7"/>
        <v>8</v>
      </c>
      <c r="G90" s="238">
        <f t="shared" si="8"/>
        <v>0.14285714285714285</v>
      </c>
      <c r="H90" s="232"/>
      <c r="I90" s="329">
        <v>8</v>
      </c>
      <c r="J90" s="329">
        <v>15</v>
      </c>
      <c r="K90" s="329">
        <v>10</v>
      </c>
      <c r="L90" s="329"/>
      <c r="M90" s="329">
        <v>7</v>
      </c>
    </row>
    <row r="91" spans="1:13" x14ac:dyDescent="0.35">
      <c r="A91" s="281" t="s">
        <v>227</v>
      </c>
      <c r="B91" s="281" t="s">
        <v>238</v>
      </c>
      <c r="C91" s="347" t="s">
        <v>701</v>
      </c>
      <c r="D91" s="337" t="s">
        <v>324</v>
      </c>
      <c r="E91" s="239">
        <f t="shared" si="6"/>
        <v>38</v>
      </c>
      <c r="F91" s="237">
        <f t="shared" si="7"/>
        <v>7.6</v>
      </c>
      <c r="G91" s="238">
        <f t="shared" si="8"/>
        <v>5.5</v>
      </c>
      <c r="H91" s="313"/>
      <c r="I91" s="329">
        <v>13</v>
      </c>
      <c r="J91" s="329">
        <v>7</v>
      </c>
      <c r="K91" s="329">
        <v>7</v>
      </c>
      <c r="L91" s="329">
        <v>9</v>
      </c>
      <c r="M91" s="329">
        <v>2</v>
      </c>
    </row>
    <row r="92" spans="1:13" x14ac:dyDescent="0.35">
      <c r="A92" s="281" t="s">
        <v>227</v>
      </c>
      <c r="B92" s="281" t="s">
        <v>232</v>
      </c>
      <c r="C92" s="348" t="s">
        <v>1335</v>
      </c>
      <c r="D92" s="337" t="s">
        <v>318</v>
      </c>
      <c r="E92" s="239">
        <f t="shared" si="6"/>
        <v>38</v>
      </c>
      <c r="F92" s="237">
        <f t="shared" si="7"/>
        <v>7.6</v>
      </c>
      <c r="G92" s="238">
        <f t="shared" si="8"/>
        <v>-0.7142857142857143</v>
      </c>
      <c r="H92" s="313"/>
      <c r="I92" s="329">
        <v>4</v>
      </c>
      <c r="J92" s="329">
        <v>8</v>
      </c>
      <c r="K92" s="329">
        <v>6</v>
      </c>
      <c r="L92" s="329">
        <v>6</v>
      </c>
      <c r="M92" s="329">
        <v>14</v>
      </c>
    </row>
    <row r="93" spans="1:13" x14ac:dyDescent="0.35">
      <c r="A93" s="281" t="s">
        <v>259</v>
      </c>
      <c r="B93" s="281" t="s">
        <v>260</v>
      </c>
      <c r="C93" s="348" t="s">
        <v>775</v>
      </c>
      <c r="D93" s="337" t="s">
        <v>336</v>
      </c>
      <c r="E93" s="239">
        <f t="shared" si="6"/>
        <v>38</v>
      </c>
      <c r="F93" s="237">
        <f t="shared" si="7"/>
        <v>7.6</v>
      </c>
      <c r="G93" s="238">
        <f t="shared" si="8"/>
        <v>0.42857142857142855</v>
      </c>
      <c r="H93" s="313"/>
      <c r="I93" s="329">
        <v>10</v>
      </c>
      <c r="J93" s="329">
        <v>9</v>
      </c>
      <c r="K93" s="329">
        <v>9</v>
      </c>
      <c r="L93" s="329">
        <v>3</v>
      </c>
      <c r="M93" s="329">
        <v>7</v>
      </c>
    </row>
    <row r="94" spans="1:13" x14ac:dyDescent="0.35">
      <c r="A94" s="281" t="s">
        <v>227</v>
      </c>
      <c r="B94" s="281" t="s">
        <v>238</v>
      </c>
      <c r="C94" s="347" t="s">
        <v>1003</v>
      </c>
      <c r="D94" s="337" t="s">
        <v>331</v>
      </c>
      <c r="E94" s="239">
        <f t="shared" si="6"/>
        <v>37</v>
      </c>
      <c r="F94" s="237">
        <f t="shared" si="7"/>
        <v>7.4</v>
      </c>
      <c r="G94" s="238">
        <f t="shared" si="8"/>
        <v>-0.27272727272727271</v>
      </c>
      <c r="H94" s="313"/>
      <c r="I94" s="329">
        <v>8</v>
      </c>
      <c r="J94" s="329">
        <v>3</v>
      </c>
      <c r="K94" s="329">
        <v>4</v>
      </c>
      <c r="L94" s="329">
        <v>11</v>
      </c>
      <c r="M94" s="329">
        <v>11</v>
      </c>
    </row>
    <row r="95" spans="1:13" x14ac:dyDescent="0.35">
      <c r="A95" s="281" t="s">
        <v>227</v>
      </c>
      <c r="B95" s="281" t="s">
        <v>238</v>
      </c>
      <c r="C95" s="348" t="s">
        <v>736</v>
      </c>
      <c r="D95" s="339" t="s">
        <v>328</v>
      </c>
      <c r="E95" s="239">
        <f t="shared" si="6"/>
        <v>35</v>
      </c>
      <c r="F95" s="237">
        <f t="shared" si="7"/>
        <v>7</v>
      </c>
      <c r="G95" s="238"/>
      <c r="H95" s="313"/>
      <c r="I95" s="329">
        <v>18</v>
      </c>
      <c r="J95" s="329">
        <v>15</v>
      </c>
      <c r="K95" s="329">
        <v>2</v>
      </c>
      <c r="L95" s="329"/>
      <c r="M95" s="329"/>
    </row>
    <row r="96" spans="1:13" x14ac:dyDescent="0.35">
      <c r="A96" s="281" t="s">
        <v>259</v>
      </c>
      <c r="B96" s="281" t="s">
        <v>269</v>
      </c>
      <c r="C96" s="347" t="s">
        <v>754</v>
      </c>
      <c r="D96" s="337" t="s">
        <v>341</v>
      </c>
      <c r="E96" s="239">
        <f t="shared" si="6"/>
        <v>34</v>
      </c>
      <c r="F96" s="237">
        <f t="shared" si="7"/>
        <v>6.8</v>
      </c>
      <c r="G96" s="238">
        <f t="shared" si="8"/>
        <v>-0.2</v>
      </c>
      <c r="H96" s="313"/>
      <c r="I96" s="329">
        <v>4</v>
      </c>
      <c r="J96" s="329">
        <v>9</v>
      </c>
      <c r="K96" s="329">
        <v>10</v>
      </c>
      <c r="L96" s="329">
        <v>6</v>
      </c>
      <c r="M96" s="329">
        <v>5</v>
      </c>
    </row>
    <row r="97" spans="1:13" x14ac:dyDescent="0.35">
      <c r="A97" s="281" t="s">
        <v>275</v>
      </c>
      <c r="B97" s="281" t="s">
        <v>276</v>
      </c>
      <c r="C97" s="347" t="s">
        <v>666</v>
      </c>
      <c r="D97" s="337" t="s">
        <v>350</v>
      </c>
      <c r="E97" s="239">
        <f t="shared" si="6"/>
        <v>30</v>
      </c>
      <c r="F97" s="237">
        <f t="shared" si="7"/>
        <v>6</v>
      </c>
      <c r="G97" s="238">
        <f t="shared" si="8"/>
        <v>3.5</v>
      </c>
      <c r="H97" s="313"/>
      <c r="I97" s="329">
        <v>9</v>
      </c>
      <c r="J97" s="329">
        <v>6</v>
      </c>
      <c r="K97" s="329">
        <v>8</v>
      </c>
      <c r="L97" s="329">
        <v>5</v>
      </c>
      <c r="M97" s="329">
        <v>2</v>
      </c>
    </row>
    <row r="98" spans="1:13" x14ac:dyDescent="0.35">
      <c r="A98" s="281" t="s">
        <v>227</v>
      </c>
      <c r="B98" s="281" t="s">
        <v>232</v>
      </c>
      <c r="C98" s="347" t="s">
        <v>1342</v>
      </c>
      <c r="D98" s="337" t="s">
        <v>320</v>
      </c>
      <c r="E98" s="239">
        <f t="shared" si="6"/>
        <v>30</v>
      </c>
      <c r="F98" s="237">
        <f t="shared" si="7"/>
        <v>6</v>
      </c>
      <c r="G98" s="238">
        <f t="shared" si="8"/>
        <v>0</v>
      </c>
      <c r="H98" s="313"/>
      <c r="I98" s="329">
        <v>7</v>
      </c>
      <c r="J98" s="329">
        <v>2</v>
      </c>
      <c r="K98" s="329">
        <v>7</v>
      </c>
      <c r="L98" s="329">
        <v>7</v>
      </c>
      <c r="M98" s="329">
        <v>7</v>
      </c>
    </row>
    <row r="99" spans="1:13" x14ac:dyDescent="0.35">
      <c r="A99" s="281" t="s">
        <v>285</v>
      </c>
      <c r="B99" s="281" t="s">
        <v>302</v>
      </c>
      <c r="C99" s="347" t="s">
        <v>809</v>
      </c>
      <c r="D99" s="337" t="s">
        <v>359</v>
      </c>
      <c r="E99" s="239">
        <f t="shared" si="6"/>
        <v>26</v>
      </c>
      <c r="F99" s="237">
        <f t="shared" si="7"/>
        <v>5.2</v>
      </c>
      <c r="G99" s="238">
        <f t="shared" si="8"/>
        <v>3.5</v>
      </c>
      <c r="H99" s="313"/>
      <c r="I99" s="329">
        <v>9</v>
      </c>
      <c r="J99" s="329">
        <v>8</v>
      </c>
      <c r="K99" s="329">
        <v>6</v>
      </c>
      <c r="L99" s="329">
        <v>1</v>
      </c>
      <c r="M99" s="329">
        <v>2</v>
      </c>
    </row>
    <row r="100" spans="1:13" ht="29" x14ac:dyDescent="0.35">
      <c r="A100" s="281" t="s">
        <v>227</v>
      </c>
      <c r="B100" s="281" t="s">
        <v>238</v>
      </c>
      <c r="C100" s="348" t="s">
        <v>1333</v>
      </c>
      <c r="D100" s="337" t="s">
        <v>325</v>
      </c>
      <c r="E100" s="239">
        <f t="shared" si="6"/>
        <v>26</v>
      </c>
      <c r="F100" s="237">
        <f t="shared" si="7"/>
        <v>5.2</v>
      </c>
      <c r="G100" s="238">
        <f t="shared" si="8"/>
        <v>0</v>
      </c>
      <c r="H100" s="313"/>
      <c r="I100" s="329">
        <v>5</v>
      </c>
      <c r="J100" s="329">
        <v>8</v>
      </c>
      <c r="K100" s="329">
        <v>3</v>
      </c>
      <c r="L100" s="329">
        <v>5</v>
      </c>
      <c r="M100" s="329">
        <v>5</v>
      </c>
    </row>
    <row r="101" spans="1:13" x14ac:dyDescent="0.35">
      <c r="A101" s="281" t="s">
        <v>227</v>
      </c>
      <c r="B101" s="281" t="s">
        <v>238</v>
      </c>
      <c r="C101" s="348" t="s">
        <v>704</v>
      </c>
      <c r="D101" s="337" t="s">
        <v>478</v>
      </c>
      <c r="E101" s="239">
        <f t="shared" si="6"/>
        <v>26</v>
      </c>
      <c r="F101" s="237">
        <f t="shared" si="7"/>
        <v>5.2</v>
      </c>
      <c r="G101" s="238">
        <f t="shared" si="8"/>
        <v>0.2</v>
      </c>
      <c r="H101" s="313"/>
      <c r="I101" s="329">
        <v>6</v>
      </c>
      <c r="J101" s="329">
        <v>8</v>
      </c>
      <c r="K101" s="329">
        <v>5</v>
      </c>
      <c r="L101" s="329">
        <v>2</v>
      </c>
      <c r="M101" s="329">
        <v>5</v>
      </c>
    </row>
    <row r="102" spans="1:13" x14ac:dyDescent="0.35">
      <c r="A102" s="311" t="s">
        <v>307</v>
      </c>
      <c r="B102" s="311" t="s">
        <v>307</v>
      </c>
      <c r="C102" s="349" t="s">
        <v>785</v>
      </c>
      <c r="D102" s="338" t="s">
        <v>362</v>
      </c>
      <c r="E102" s="239">
        <f t="shared" si="6"/>
        <v>25</v>
      </c>
      <c r="F102" s="237">
        <f t="shared" si="7"/>
        <v>5</v>
      </c>
      <c r="G102" s="238">
        <f t="shared" si="8"/>
        <v>-0.55555555555555558</v>
      </c>
      <c r="H102" s="313"/>
      <c r="I102" s="329">
        <v>4</v>
      </c>
      <c r="J102" s="329">
        <v>3</v>
      </c>
      <c r="K102" s="329">
        <v>4</v>
      </c>
      <c r="L102" s="329">
        <v>5</v>
      </c>
      <c r="M102" s="329">
        <v>9</v>
      </c>
    </row>
    <row r="103" spans="1:13" x14ac:dyDescent="0.35">
      <c r="A103" s="281" t="s">
        <v>275</v>
      </c>
      <c r="B103" s="281" t="s">
        <v>276</v>
      </c>
      <c r="C103" s="347" t="s">
        <v>1341</v>
      </c>
      <c r="D103" s="337" t="s">
        <v>349</v>
      </c>
      <c r="E103" s="239">
        <f t="shared" si="6"/>
        <v>23</v>
      </c>
      <c r="F103" s="237">
        <f t="shared" si="7"/>
        <v>4.5999999999999996</v>
      </c>
      <c r="G103" s="238">
        <f t="shared" si="8"/>
        <v>-0.66666666666666663</v>
      </c>
      <c r="H103" s="313"/>
      <c r="I103" s="329">
        <v>3</v>
      </c>
      <c r="J103" s="329">
        <v>5</v>
      </c>
      <c r="K103" s="329">
        <v>1</v>
      </c>
      <c r="L103" s="329">
        <v>5</v>
      </c>
      <c r="M103" s="329">
        <v>9</v>
      </c>
    </row>
    <row r="104" spans="1:13" x14ac:dyDescent="0.35">
      <c r="A104" s="281" t="s">
        <v>227</v>
      </c>
      <c r="B104" s="281" t="s">
        <v>232</v>
      </c>
      <c r="C104" s="347" t="s">
        <v>1340</v>
      </c>
      <c r="D104" s="337" t="s">
        <v>319</v>
      </c>
      <c r="E104" s="239">
        <f t="shared" si="6"/>
        <v>22</v>
      </c>
      <c r="F104" s="237">
        <f t="shared" si="7"/>
        <v>4.4000000000000004</v>
      </c>
      <c r="G104" s="238">
        <f t="shared" si="8"/>
        <v>1</v>
      </c>
      <c r="H104" s="313"/>
      <c r="I104" s="329">
        <v>2</v>
      </c>
      <c r="J104" s="329">
        <v>4</v>
      </c>
      <c r="K104" s="329">
        <v>7</v>
      </c>
      <c r="L104" s="329">
        <v>8</v>
      </c>
      <c r="M104" s="329">
        <v>1</v>
      </c>
    </row>
    <row r="105" spans="1:13" x14ac:dyDescent="0.35">
      <c r="A105" s="281" t="s">
        <v>275</v>
      </c>
      <c r="B105" s="281" t="s">
        <v>276</v>
      </c>
      <c r="C105" s="347" t="s">
        <v>996</v>
      </c>
      <c r="D105" s="337" t="s">
        <v>348</v>
      </c>
      <c r="E105" s="239">
        <f t="shared" si="6"/>
        <v>21</v>
      </c>
      <c r="F105" s="237">
        <f t="shared" si="7"/>
        <v>4.2</v>
      </c>
      <c r="G105" s="238">
        <f t="shared" si="8"/>
        <v>-0.8571428571428571</v>
      </c>
      <c r="H105" s="313"/>
      <c r="I105" s="329">
        <v>1</v>
      </c>
      <c r="J105" s="329">
        <v>6</v>
      </c>
      <c r="K105" s="329">
        <v>2</v>
      </c>
      <c r="L105" s="329">
        <v>5</v>
      </c>
      <c r="M105" s="329">
        <v>7</v>
      </c>
    </row>
    <row r="106" spans="1:13" x14ac:dyDescent="0.35">
      <c r="A106" s="281" t="s">
        <v>275</v>
      </c>
      <c r="B106" s="281" t="s">
        <v>276</v>
      </c>
      <c r="C106" s="347" t="s">
        <v>1051</v>
      </c>
      <c r="D106" s="337" t="s">
        <v>351</v>
      </c>
      <c r="E106" s="239">
        <f t="shared" si="6"/>
        <v>19</v>
      </c>
      <c r="F106" s="237">
        <f t="shared" si="7"/>
        <v>3.8</v>
      </c>
      <c r="G106" s="238">
        <f t="shared" si="8"/>
        <v>0.5</v>
      </c>
      <c r="H106" s="313"/>
      <c r="I106" s="329">
        <v>3</v>
      </c>
      <c r="J106" s="329">
        <v>4</v>
      </c>
      <c r="K106" s="329">
        <v>4</v>
      </c>
      <c r="L106" s="329">
        <v>6</v>
      </c>
      <c r="M106" s="329">
        <v>2</v>
      </c>
    </row>
    <row r="107" spans="1:13" x14ac:dyDescent="0.35">
      <c r="A107" s="281" t="s">
        <v>275</v>
      </c>
      <c r="B107" s="281" t="s">
        <v>276</v>
      </c>
      <c r="C107" s="347" t="s">
        <v>852</v>
      </c>
      <c r="D107" s="337" t="s">
        <v>345</v>
      </c>
      <c r="E107" s="239">
        <f t="shared" si="6"/>
        <v>18</v>
      </c>
      <c r="F107" s="237">
        <f t="shared" si="7"/>
        <v>3.6</v>
      </c>
      <c r="G107" s="238">
        <f t="shared" si="8"/>
        <v>-0.7142857142857143</v>
      </c>
      <c r="H107" s="313"/>
      <c r="I107" s="329">
        <v>2</v>
      </c>
      <c r="J107" s="329">
        <v>2</v>
      </c>
      <c r="K107" s="329">
        <v>1</v>
      </c>
      <c r="L107" s="329">
        <v>6</v>
      </c>
      <c r="M107" s="329">
        <v>7</v>
      </c>
    </row>
    <row r="108" spans="1:13" x14ac:dyDescent="0.35">
      <c r="A108" s="281" t="s">
        <v>259</v>
      </c>
      <c r="B108" s="281" t="s">
        <v>260</v>
      </c>
      <c r="C108" s="350" t="s">
        <v>480</v>
      </c>
      <c r="D108" s="340" t="s">
        <v>481</v>
      </c>
      <c r="E108" s="239">
        <f t="shared" si="6"/>
        <v>15</v>
      </c>
      <c r="F108" s="237">
        <f t="shared" si="7"/>
        <v>3</v>
      </c>
      <c r="G108" s="238">
        <f t="shared" si="8"/>
        <v>-0.625</v>
      </c>
      <c r="H108" s="313"/>
      <c r="I108" s="329">
        <v>3</v>
      </c>
      <c r="J108" s="329">
        <v>0</v>
      </c>
      <c r="K108" s="329">
        <v>1</v>
      </c>
      <c r="L108" s="329">
        <v>3</v>
      </c>
      <c r="M108" s="329">
        <v>8</v>
      </c>
    </row>
    <row r="109" spans="1:13" x14ac:dyDescent="0.35">
      <c r="A109" s="281" t="s">
        <v>259</v>
      </c>
      <c r="B109" s="281" t="s">
        <v>260</v>
      </c>
      <c r="C109" s="348" t="s">
        <v>1037</v>
      </c>
      <c r="D109" s="337" t="s">
        <v>339</v>
      </c>
      <c r="E109" s="239">
        <f t="shared" si="6"/>
        <v>14</v>
      </c>
      <c r="F109" s="237">
        <f t="shared" si="7"/>
        <v>2.8</v>
      </c>
      <c r="G109" s="238">
        <f t="shared" si="8"/>
        <v>0</v>
      </c>
      <c r="H109" s="313"/>
      <c r="I109" s="329">
        <v>4</v>
      </c>
      <c r="J109" s="329">
        <v>2</v>
      </c>
      <c r="K109" s="329">
        <v>2</v>
      </c>
      <c r="L109" s="329">
        <v>2</v>
      </c>
      <c r="M109" s="329">
        <v>4</v>
      </c>
    </row>
    <row r="110" spans="1:13" x14ac:dyDescent="0.35">
      <c r="A110" s="281" t="s">
        <v>227</v>
      </c>
      <c r="B110" s="281" t="s">
        <v>238</v>
      </c>
      <c r="C110" s="348" t="s">
        <v>716</v>
      </c>
      <c r="D110" s="337" t="s">
        <v>326</v>
      </c>
      <c r="E110" s="239">
        <f t="shared" si="6"/>
        <v>13</v>
      </c>
      <c r="F110" s="237">
        <f t="shared" si="7"/>
        <v>2.6</v>
      </c>
      <c r="G110" s="238">
        <f t="shared" si="8"/>
        <v>2</v>
      </c>
      <c r="H110" s="313"/>
      <c r="I110" s="329">
        <v>3</v>
      </c>
      <c r="J110" s="329">
        <v>4</v>
      </c>
      <c r="K110" s="329">
        <v>4</v>
      </c>
      <c r="L110" s="329">
        <v>1</v>
      </c>
      <c r="M110" s="329">
        <v>1</v>
      </c>
    </row>
    <row r="111" spans="1:13" x14ac:dyDescent="0.35">
      <c r="A111" s="281" t="s">
        <v>285</v>
      </c>
      <c r="B111" s="281" t="s">
        <v>232</v>
      </c>
      <c r="C111" s="347" t="s">
        <v>1339</v>
      </c>
      <c r="D111" s="337" t="s">
        <v>355</v>
      </c>
      <c r="E111" s="239">
        <f t="shared" si="6"/>
        <v>11</v>
      </c>
      <c r="F111" s="237">
        <f t="shared" si="7"/>
        <v>2.2000000000000002</v>
      </c>
      <c r="G111" s="238">
        <f t="shared" si="8"/>
        <v>1.5</v>
      </c>
      <c r="H111" s="313"/>
      <c r="I111" s="329">
        <v>5</v>
      </c>
      <c r="J111" s="329">
        <v>3</v>
      </c>
      <c r="K111" s="329">
        <v>1</v>
      </c>
      <c r="L111" s="329"/>
      <c r="M111" s="329">
        <v>2</v>
      </c>
    </row>
    <row r="112" spans="1:13" ht="29" x14ac:dyDescent="0.35">
      <c r="A112" s="281" t="s">
        <v>259</v>
      </c>
      <c r="B112" s="281" t="s">
        <v>260</v>
      </c>
      <c r="C112" s="348" t="s">
        <v>1344</v>
      </c>
      <c r="D112" s="337" t="s">
        <v>340</v>
      </c>
      <c r="E112" s="239">
        <f t="shared" si="6"/>
        <v>11</v>
      </c>
      <c r="F112" s="237">
        <f t="shared" si="7"/>
        <v>2.2000000000000002</v>
      </c>
      <c r="G112" s="238">
        <f t="shared" si="8"/>
        <v>-0.75</v>
      </c>
      <c r="H112" s="313"/>
      <c r="I112" s="329">
        <v>1</v>
      </c>
      <c r="J112" s="329">
        <v>1</v>
      </c>
      <c r="K112" s="329">
        <v>1</v>
      </c>
      <c r="L112" s="329">
        <v>4</v>
      </c>
      <c r="M112" s="329">
        <v>4</v>
      </c>
    </row>
    <row r="113" spans="1:13" x14ac:dyDescent="0.35">
      <c r="A113" s="281" t="s">
        <v>285</v>
      </c>
      <c r="B113" s="281" t="s">
        <v>232</v>
      </c>
      <c r="C113" s="348" t="s">
        <v>1338</v>
      </c>
      <c r="D113" s="337" t="s">
        <v>354</v>
      </c>
      <c r="E113" s="239">
        <f t="shared" si="6"/>
        <v>9</v>
      </c>
      <c r="F113" s="237">
        <f t="shared" si="7"/>
        <v>1.8</v>
      </c>
      <c r="G113" s="238">
        <f t="shared" si="8"/>
        <v>1</v>
      </c>
      <c r="H113" s="313"/>
      <c r="I113" s="329">
        <v>4</v>
      </c>
      <c r="J113" s="329">
        <v>3</v>
      </c>
      <c r="K113" s="329"/>
      <c r="L113" s="329"/>
      <c r="M113" s="329">
        <v>2</v>
      </c>
    </row>
    <row r="114" spans="1:13" x14ac:dyDescent="0.35">
      <c r="A114" s="281" t="s">
        <v>227</v>
      </c>
      <c r="B114" s="281" t="s">
        <v>238</v>
      </c>
      <c r="C114" s="348" t="s">
        <v>715</v>
      </c>
      <c r="D114" s="337" t="s">
        <v>332</v>
      </c>
      <c r="E114" s="239">
        <f t="shared" si="6"/>
        <v>9</v>
      </c>
      <c r="F114" s="237">
        <f t="shared" si="7"/>
        <v>1.8</v>
      </c>
      <c r="G114" s="238">
        <f t="shared" si="8"/>
        <v>0</v>
      </c>
      <c r="H114" s="313"/>
      <c r="I114" s="329">
        <v>1</v>
      </c>
      <c r="J114" s="329">
        <v>2</v>
      </c>
      <c r="K114" s="329">
        <v>1</v>
      </c>
      <c r="L114" s="329">
        <v>4</v>
      </c>
      <c r="M114" s="329">
        <v>1</v>
      </c>
    </row>
    <row r="115" spans="1:13" ht="29" x14ac:dyDescent="0.35">
      <c r="A115" s="281" t="s">
        <v>227</v>
      </c>
      <c r="B115" s="281" t="s">
        <v>238</v>
      </c>
      <c r="C115" s="348" t="s">
        <v>1346</v>
      </c>
      <c r="D115" s="338" t="s">
        <v>334</v>
      </c>
      <c r="E115" s="239">
        <f t="shared" si="6"/>
        <v>8</v>
      </c>
      <c r="F115" s="237">
        <f t="shared" si="7"/>
        <v>1.6</v>
      </c>
      <c r="G115" s="238">
        <f t="shared" si="8"/>
        <v>-0.66666666666666663</v>
      </c>
      <c r="H115" s="313"/>
      <c r="I115" s="329">
        <v>1</v>
      </c>
      <c r="J115" s="329">
        <v>2</v>
      </c>
      <c r="K115" s="329"/>
      <c r="L115" s="329">
        <v>2</v>
      </c>
      <c r="M115" s="329">
        <v>3</v>
      </c>
    </row>
    <row r="116" spans="1:13" x14ac:dyDescent="0.35">
      <c r="A116" s="281" t="s">
        <v>227</v>
      </c>
      <c r="B116" s="281" t="s">
        <v>238</v>
      </c>
      <c r="C116" s="349" t="s">
        <v>713</v>
      </c>
      <c r="D116" s="338" t="s">
        <v>329</v>
      </c>
      <c r="E116" s="239">
        <f t="shared" si="6"/>
        <v>7</v>
      </c>
      <c r="F116" s="237">
        <f t="shared" si="7"/>
        <v>1.4</v>
      </c>
      <c r="G116" s="238">
        <f t="shared" si="8"/>
        <v>-0.75</v>
      </c>
      <c r="H116" s="313"/>
      <c r="I116" s="329">
        <v>1</v>
      </c>
      <c r="J116" s="329"/>
      <c r="K116" s="329"/>
      <c r="L116" s="329">
        <v>2</v>
      </c>
      <c r="M116" s="329">
        <v>4</v>
      </c>
    </row>
    <row r="117" spans="1:13" x14ac:dyDescent="0.35">
      <c r="A117" s="281" t="s">
        <v>285</v>
      </c>
      <c r="B117" s="281" t="s">
        <v>302</v>
      </c>
      <c r="C117" s="348" t="s">
        <v>625</v>
      </c>
      <c r="D117" s="337" t="s">
        <v>361</v>
      </c>
      <c r="E117" s="239">
        <f t="shared" si="6"/>
        <v>7</v>
      </c>
      <c r="F117" s="237">
        <f t="shared" si="7"/>
        <v>1.4</v>
      </c>
      <c r="G117" s="238"/>
      <c r="H117" s="313"/>
      <c r="I117" s="329">
        <v>2</v>
      </c>
      <c r="J117" s="329">
        <v>2</v>
      </c>
      <c r="K117" s="329">
        <v>1</v>
      </c>
      <c r="L117" s="329">
        <v>2</v>
      </c>
      <c r="M117" s="329"/>
    </row>
    <row r="118" spans="1:13" ht="29" x14ac:dyDescent="0.35">
      <c r="A118" s="281" t="s">
        <v>259</v>
      </c>
      <c r="B118" s="281" t="s">
        <v>260</v>
      </c>
      <c r="C118" s="348" t="s">
        <v>1336</v>
      </c>
      <c r="D118" s="337" t="s">
        <v>337</v>
      </c>
      <c r="E118" s="239">
        <f t="shared" si="6"/>
        <v>6</v>
      </c>
      <c r="F118" s="237">
        <f t="shared" si="7"/>
        <v>1.2</v>
      </c>
      <c r="G118" s="238">
        <f t="shared" si="8"/>
        <v>-0.5</v>
      </c>
      <c r="H118" s="313"/>
      <c r="I118" s="329">
        <v>1</v>
      </c>
      <c r="J118" s="329">
        <v>1</v>
      </c>
      <c r="K118" s="329">
        <v>1</v>
      </c>
      <c r="L118" s="329">
        <v>1</v>
      </c>
      <c r="M118" s="329">
        <v>2</v>
      </c>
    </row>
    <row r="119" spans="1:13" x14ac:dyDescent="0.35">
      <c r="A119" s="281" t="s">
        <v>227</v>
      </c>
      <c r="B119" s="281" t="s">
        <v>238</v>
      </c>
      <c r="C119" s="348" t="s">
        <v>717</v>
      </c>
      <c r="D119" s="337" t="s">
        <v>335</v>
      </c>
      <c r="E119" s="239">
        <f t="shared" si="6"/>
        <v>6</v>
      </c>
      <c r="F119" s="237">
        <f t="shared" si="7"/>
        <v>1.2</v>
      </c>
      <c r="G119" s="238">
        <f t="shared" si="8"/>
        <v>-1</v>
      </c>
      <c r="H119" s="313"/>
      <c r="I119" s="329">
        <v>0</v>
      </c>
      <c r="J119" s="329">
        <v>1</v>
      </c>
      <c r="K119" s="329">
        <v>2</v>
      </c>
      <c r="L119" s="329">
        <v>1</v>
      </c>
      <c r="M119" s="329">
        <v>2</v>
      </c>
    </row>
    <row r="120" spans="1:13" x14ac:dyDescent="0.35">
      <c r="A120" s="281" t="s">
        <v>285</v>
      </c>
      <c r="B120" s="281" t="s">
        <v>232</v>
      </c>
      <c r="C120" s="349" t="s">
        <v>1337</v>
      </c>
      <c r="D120" s="337" t="s">
        <v>353</v>
      </c>
      <c r="E120" s="239">
        <f t="shared" si="6"/>
        <v>5</v>
      </c>
      <c r="F120" s="237">
        <f t="shared" si="7"/>
        <v>1</v>
      </c>
      <c r="G120" s="238">
        <f t="shared" si="8"/>
        <v>-0.66666666666666663</v>
      </c>
      <c r="H120" s="313"/>
      <c r="I120" s="329">
        <v>1</v>
      </c>
      <c r="J120" s="329"/>
      <c r="K120" s="329">
        <v>1</v>
      </c>
      <c r="L120" s="329"/>
      <c r="M120" s="329">
        <v>3</v>
      </c>
    </row>
    <row r="121" spans="1:13" x14ac:dyDescent="0.35">
      <c r="A121" s="281" t="s">
        <v>275</v>
      </c>
      <c r="B121" s="281" t="s">
        <v>276</v>
      </c>
      <c r="C121" s="349" t="s">
        <v>454</v>
      </c>
      <c r="D121" s="337" t="s">
        <v>352</v>
      </c>
      <c r="E121" s="239">
        <f t="shared" si="6"/>
        <v>5</v>
      </c>
      <c r="F121" s="237">
        <f t="shared" si="7"/>
        <v>1</v>
      </c>
      <c r="G121" s="238"/>
      <c r="H121" s="313"/>
      <c r="I121" s="329">
        <v>2</v>
      </c>
      <c r="J121" s="329"/>
      <c r="K121" s="329"/>
      <c r="L121" s="329">
        <v>3</v>
      </c>
      <c r="M121" s="329"/>
    </row>
    <row r="122" spans="1:13" x14ac:dyDescent="0.35">
      <c r="A122" s="281" t="s">
        <v>227</v>
      </c>
      <c r="B122" s="281" t="s">
        <v>238</v>
      </c>
      <c r="C122" s="348" t="s">
        <v>917</v>
      </c>
      <c r="D122" s="337" t="s">
        <v>330</v>
      </c>
      <c r="E122" s="239">
        <f t="shared" si="6"/>
        <v>4</v>
      </c>
      <c r="F122" s="237">
        <f t="shared" si="7"/>
        <v>0.8</v>
      </c>
      <c r="G122" s="238"/>
      <c r="H122" s="313"/>
      <c r="I122" s="329">
        <v>1</v>
      </c>
      <c r="J122" s="329">
        <v>1</v>
      </c>
      <c r="K122" s="329">
        <v>1</v>
      </c>
      <c r="L122" s="329">
        <v>1</v>
      </c>
      <c r="M122" s="329"/>
    </row>
    <row r="123" spans="1:13" x14ac:dyDescent="0.35">
      <c r="A123" s="281" t="s">
        <v>227</v>
      </c>
      <c r="B123" s="281" t="s">
        <v>322</v>
      </c>
      <c r="C123" s="348" t="s">
        <v>741</v>
      </c>
      <c r="D123" s="338" t="s">
        <v>323</v>
      </c>
      <c r="E123" s="239">
        <f t="shared" si="6"/>
        <v>4</v>
      </c>
      <c r="F123" s="237">
        <f t="shared" si="7"/>
        <v>0.8</v>
      </c>
      <c r="G123" s="238">
        <f t="shared" si="8"/>
        <v>1</v>
      </c>
      <c r="H123" s="313"/>
      <c r="I123" s="329">
        <v>2</v>
      </c>
      <c r="J123" s="329">
        <v>1</v>
      </c>
      <c r="K123" s="329"/>
      <c r="L123" s="329"/>
      <c r="M123" s="329">
        <v>1</v>
      </c>
    </row>
    <row r="124" spans="1:13" x14ac:dyDescent="0.35">
      <c r="A124" s="281" t="s">
        <v>275</v>
      </c>
      <c r="B124" s="281" t="s">
        <v>276</v>
      </c>
      <c r="C124" s="349" t="s">
        <v>934</v>
      </c>
      <c r="D124" s="337" t="s">
        <v>347</v>
      </c>
      <c r="E124" s="239">
        <f t="shared" si="6"/>
        <v>3</v>
      </c>
      <c r="F124" s="237">
        <f t="shared" si="7"/>
        <v>0.6</v>
      </c>
      <c r="G124" s="238">
        <f t="shared" si="8"/>
        <v>-1</v>
      </c>
      <c r="H124" s="313"/>
      <c r="I124" s="329">
        <v>0</v>
      </c>
      <c r="J124" s="329"/>
      <c r="K124" s="329"/>
      <c r="L124" s="329"/>
      <c r="M124" s="329">
        <v>3</v>
      </c>
    </row>
    <row r="125" spans="1:13" x14ac:dyDescent="0.35">
      <c r="A125" s="281" t="s">
        <v>285</v>
      </c>
      <c r="B125" s="281" t="s">
        <v>302</v>
      </c>
      <c r="C125" s="348" t="s">
        <v>627</v>
      </c>
      <c r="D125" s="337" t="s">
        <v>360</v>
      </c>
      <c r="E125" s="239">
        <f t="shared" si="6"/>
        <v>3</v>
      </c>
      <c r="F125" s="237">
        <f t="shared" si="7"/>
        <v>0.6</v>
      </c>
      <c r="G125" s="238"/>
      <c r="H125" s="313"/>
      <c r="I125" s="329">
        <v>1</v>
      </c>
      <c r="J125" s="329">
        <v>2</v>
      </c>
      <c r="K125" s="329"/>
      <c r="L125" s="329"/>
      <c r="M125" s="329"/>
    </row>
    <row r="126" spans="1:13" x14ac:dyDescent="0.35">
      <c r="A126" s="312" t="s">
        <v>259</v>
      </c>
      <c r="B126" s="312" t="s">
        <v>260</v>
      </c>
      <c r="C126" s="351" t="s">
        <v>1343</v>
      </c>
      <c r="D126" s="336" t="s">
        <v>338</v>
      </c>
      <c r="E126" s="239">
        <f t="shared" si="6"/>
        <v>3</v>
      </c>
      <c r="F126" s="237">
        <f t="shared" si="7"/>
        <v>0.6</v>
      </c>
      <c r="G126" s="238">
        <f t="shared" si="8"/>
        <v>-1</v>
      </c>
      <c r="H126" s="313"/>
      <c r="I126" s="329">
        <v>0</v>
      </c>
      <c r="J126" s="329"/>
      <c r="K126" s="329">
        <v>1</v>
      </c>
      <c r="L126" s="329">
        <v>1</v>
      </c>
      <c r="M126" s="329">
        <v>1</v>
      </c>
    </row>
    <row r="127" spans="1:13" x14ac:dyDescent="0.35">
      <c r="A127" s="312" t="s">
        <v>259</v>
      </c>
      <c r="B127" s="312" t="s">
        <v>260</v>
      </c>
      <c r="C127" s="350" t="s">
        <v>901</v>
      </c>
      <c r="D127" s="341" t="s">
        <v>1347</v>
      </c>
      <c r="E127" s="239">
        <f t="shared" si="6"/>
        <v>2</v>
      </c>
      <c r="F127" s="237">
        <f t="shared" si="7"/>
        <v>0.4</v>
      </c>
      <c r="G127" s="238"/>
      <c r="H127" s="313"/>
      <c r="I127" s="329">
        <v>2</v>
      </c>
      <c r="J127" s="329"/>
      <c r="K127" s="329"/>
      <c r="L127" s="329"/>
      <c r="M127" s="329"/>
    </row>
    <row r="128" spans="1:13" x14ac:dyDescent="0.35">
      <c r="A128" s="312" t="s">
        <v>259</v>
      </c>
      <c r="B128" s="312" t="s">
        <v>260</v>
      </c>
      <c r="C128" s="352" t="s">
        <v>1301</v>
      </c>
      <c r="D128" s="341" t="s">
        <v>1306</v>
      </c>
      <c r="E128" s="239">
        <f t="shared" si="6"/>
        <v>1</v>
      </c>
      <c r="F128" s="237">
        <f t="shared" si="7"/>
        <v>0.2</v>
      </c>
      <c r="G128" s="238"/>
      <c r="H128" s="313"/>
      <c r="I128" s="329">
        <v>1</v>
      </c>
      <c r="J128" s="329"/>
      <c r="K128" s="329"/>
      <c r="L128" s="329"/>
      <c r="M128" s="329"/>
    </row>
    <row r="130" spans="1:13" ht="15.5" x14ac:dyDescent="0.35">
      <c r="A130" s="657" t="s">
        <v>364</v>
      </c>
      <c r="B130" s="657"/>
      <c r="C130" s="657"/>
      <c r="D130" s="677"/>
      <c r="E130" s="318">
        <f>SUM(I130:M130)</f>
        <v>63</v>
      </c>
      <c r="F130" s="318">
        <v>12.8</v>
      </c>
      <c r="G130" s="320">
        <f>((I29-M130)/M130)</f>
        <v>-0.62068965517241381</v>
      </c>
      <c r="H130" s="321"/>
      <c r="I130" s="319">
        <f>SUM(I132:I142)</f>
        <v>7</v>
      </c>
      <c r="J130" s="319">
        <f>SUM(J132:J142)</f>
        <v>6</v>
      </c>
      <c r="K130" s="319">
        <f>SUM(K132:K142)</f>
        <v>8</v>
      </c>
      <c r="L130" s="319">
        <f>SUM(L132:L142)</f>
        <v>13</v>
      </c>
      <c r="M130" s="319">
        <f>SUM(M132:M142)</f>
        <v>29</v>
      </c>
    </row>
    <row r="131" spans="1:13" ht="31" x14ac:dyDescent="0.35">
      <c r="A131" s="334" t="s">
        <v>221</v>
      </c>
      <c r="B131" s="334" t="s">
        <v>222</v>
      </c>
      <c r="C131" s="334" t="s">
        <v>1330</v>
      </c>
      <c r="D131" s="335" t="s">
        <v>223</v>
      </c>
      <c r="E131" s="335" t="s">
        <v>1274</v>
      </c>
      <c r="F131" s="335" t="s">
        <v>1275</v>
      </c>
      <c r="G131" s="335" t="s">
        <v>1353</v>
      </c>
      <c r="H131" s="354"/>
      <c r="I131" s="335">
        <v>2019</v>
      </c>
      <c r="J131" s="335">
        <v>2018</v>
      </c>
      <c r="K131" s="335">
        <v>2017</v>
      </c>
      <c r="L131" s="335">
        <v>2016</v>
      </c>
      <c r="M131" s="335" t="s">
        <v>224</v>
      </c>
    </row>
    <row r="132" spans="1:13" x14ac:dyDescent="0.35">
      <c r="A132" s="27" t="s">
        <v>275</v>
      </c>
      <c r="B132" s="27" t="s">
        <v>276</v>
      </c>
      <c r="C132" s="344" t="s">
        <v>1349</v>
      </c>
      <c r="D132" s="342" t="s">
        <v>370</v>
      </c>
      <c r="E132" s="328">
        <v>30</v>
      </c>
      <c r="F132" s="328">
        <v>6</v>
      </c>
      <c r="G132" s="327">
        <v>-1</v>
      </c>
      <c r="H132" s="315"/>
      <c r="I132" s="329"/>
      <c r="J132" s="329">
        <v>2</v>
      </c>
      <c r="K132" s="329">
        <v>3</v>
      </c>
      <c r="L132" s="329">
        <v>5</v>
      </c>
      <c r="M132" s="329">
        <v>20</v>
      </c>
    </row>
    <row r="133" spans="1:13" x14ac:dyDescent="0.35">
      <c r="A133" s="27" t="s">
        <v>227</v>
      </c>
      <c r="B133" s="27" t="s">
        <v>232</v>
      </c>
      <c r="C133" s="344" t="s">
        <v>1045</v>
      </c>
      <c r="D133" s="342" t="s">
        <v>368</v>
      </c>
      <c r="E133" s="328">
        <v>7</v>
      </c>
      <c r="F133" s="328">
        <v>1.4</v>
      </c>
      <c r="G133" s="327">
        <v>0</v>
      </c>
      <c r="H133" s="315"/>
      <c r="I133" s="329">
        <v>2</v>
      </c>
      <c r="J133" s="329"/>
      <c r="K133" s="329">
        <v>2</v>
      </c>
      <c r="L133" s="329">
        <v>1</v>
      </c>
      <c r="M133" s="329">
        <v>2</v>
      </c>
    </row>
    <row r="134" spans="1:13" x14ac:dyDescent="0.35">
      <c r="A134" s="27" t="s">
        <v>275</v>
      </c>
      <c r="B134" s="27" t="s">
        <v>276</v>
      </c>
      <c r="C134" s="344" t="s">
        <v>1158</v>
      </c>
      <c r="D134" s="342" t="s">
        <v>369</v>
      </c>
      <c r="E134" s="328">
        <v>7</v>
      </c>
      <c r="F134" s="328">
        <v>1.4</v>
      </c>
      <c r="G134" s="327">
        <v>-1</v>
      </c>
      <c r="H134" s="315"/>
      <c r="I134" s="329"/>
      <c r="J134" s="329"/>
      <c r="K134" s="329">
        <v>2</v>
      </c>
      <c r="L134" s="329">
        <v>3</v>
      </c>
      <c r="M134" s="329">
        <v>2</v>
      </c>
    </row>
    <row r="135" spans="1:13" x14ac:dyDescent="0.35">
      <c r="A135" s="27" t="s">
        <v>227</v>
      </c>
      <c r="B135" s="27" t="s">
        <v>232</v>
      </c>
      <c r="C135" s="344" t="s">
        <v>532</v>
      </c>
      <c r="D135" s="342" t="s">
        <v>367</v>
      </c>
      <c r="E135" s="328">
        <v>6</v>
      </c>
      <c r="F135" s="328">
        <v>1.2</v>
      </c>
      <c r="G135" s="327">
        <v>-1</v>
      </c>
      <c r="H135" s="315"/>
      <c r="I135" s="329"/>
      <c r="J135" s="329">
        <v>1</v>
      </c>
      <c r="K135" s="329"/>
      <c r="L135" s="329"/>
      <c r="M135" s="329">
        <v>5</v>
      </c>
    </row>
    <row r="136" spans="1:13" x14ac:dyDescent="0.35">
      <c r="A136" s="27" t="s">
        <v>285</v>
      </c>
      <c r="B136" s="27" t="s">
        <v>302</v>
      </c>
      <c r="C136" s="345">
        <v>816</v>
      </c>
      <c r="D136" s="342" t="s">
        <v>373</v>
      </c>
      <c r="E136" s="328">
        <v>4</v>
      </c>
      <c r="F136" s="328">
        <v>0.8</v>
      </c>
      <c r="G136" s="327"/>
      <c r="H136" s="315"/>
      <c r="I136" s="329"/>
      <c r="J136" s="329">
        <v>3</v>
      </c>
      <c r="K136" s="329"/>
      <c r="L136" s="329">
        <v>1</v>
      </c>
      <c r="M136" s="329"/>
    </row>
    <row r="137" spans="1:13" x14ac:dyDescent="0.35">
      <c r="A137" s="27" t="s">
        <v>285</v>
      </c>
      <c r="B137" s="27" t="s">
        <v>232</v>
      </c>
      <c r="C137" s="344" t="s">
        <v>616</v>
      </c>
      <c r="D137" s="342" t="s">
        <v>372</v>
      </c>
      <c r="E137" s="328">
        <v>3</v>
      </c>
      <c r="F137" s="328">
        <v>0.6</v>
      </c>
      <c r="G137" s="327"/>
      <c r="H137" s="315"/>
      <c r="I137" s="329">
        <v>2</v>
      </c>
      <c r="J137" s="329"/>
      <c r="K137" s="329">
        <v>1</v>
      </c>
      <c r="L137" s="329"/>
      <c r="M137" s="329"/>
    </row>
    <row r="138" spans="1:13" x14ac:dyDescent="0.35">
      <c r="A138" s="27" t="s">
        <v>227</v>
      </c>
      <c r="B138" s="27" t="s">
        <v>232</v>
      </c>
      <c r="C138" s="344" t="s">
        <v>793</v>
      </c>
      <c r="D138" s="342" t="s">
        <v>365</v>
      </c>
      <c r="E138" s="328">
        <v>1</v>
      </c>
      <c r="F138" s="328">
        <v>0.2</v>
      </c>
      <c r="G138" s="327"/>
      <c r="H138" s="315"/>
      <c r="I138" s="329"/>
      <c r="J138" s="329"/>
      <c r="K138" s="329"/>
      <c r="L138" s="329">
        <v>1</v>
      </c>
      <c r="M138" s="329"/>
    </row>
    <row r="139" spans="1:13" x14ac:dyDescent="0.35">
      <c r="A139" s="27" t="s">
        <v>227</v>
      </c>
      <c r="B139" s="27" t="s">
        <v>232</v>
      </c>
      <c r="C139" s="344" t="s">
        <v>1348</v>
      </c>
      <c r="D139" s="342" t="s">
        <v>366</v>
      </c>
      <c r="E139" s="328">
        <v>1</v>
      </c>
      <c r="F139" s="328">
        <v>0.2</v>
      </c>
      <c r="G139" s="327"/>
      <c r="H139" s="315"/>
      <c r="I139" s="329"/>
      <c r="J139" s="329"/>
      <c r="K139" s="329"/>
      <c r="L139" s="329">
        <v>1</v>
      </c>
      <c r="M139" s="329"/>
    </row>
    <row r="140" spans="1:13" x14ac:dyDescent="0.35">
      <c r="A140" s="27" t="s">
        <v>275</v>
      </c>
      <c r="B140" s="27" t="s">
        <v>276</v>
      </c>
      <c r="C140" s="344" t="s">
        <v>1135</v>
      </c>
      <c r="D140" s="342" t="s">
        <v>371</v>
      </c>
      <c r="E140" s="328">
        <v>1</v>
      </c>
      <c r="F140" s="328">
        <v>0.2</v>
      </c>
      <c r="G140" s="327"/>
      <c r="H140" s="315"/>
      <c r="I140" s="329"/>
      <c r="J140" s="329"/>
      <c r="K140" s="329"/>
      <c r="L140" s="329">
        <v>1</v>
      </c>
      <c r="M140" s="329"/>
    </row>
    <row r="141" spans="1:13" x14ac:dyDescent="0.35">
      <c r="C141" s="346"/>
      <c r="D141" s="342"/>
      <c r="E141" s="328"/>
      <c r="F141" s="328"/>
      <c r="G141" s="197"/>
      <c r="H141" s="315"/>
      <c r="I141" s="329"/>
      <c r="J141" s="329"/>
      <c r="K141" s="329"/>
      <c r="L141" s="329"/>
      <c r="M141" s="329"/>
    </row>
    <row r="142" spans="1:13" x14ac:dyDescent="0.35">
      <c r="A142" s="282" t="s">
        <v>285</v>
      </c>
      <c r="B142" s="282" t="s">
        <v>232</v>
      </c>
      <c r="C142" s="551" t="s">
        <v>610</v>
      </c>
      <c r="D142" s="343" t="s">
        <v>401</v>
      </c>
      <c r="E142" s="328"/>
      <c r="F142" s="328"/>
      <c r="G142" s="197"/>
      <c r="H142" s="315"/>
      <c r="I142" s="329">
        <v>3</v>
      </c>
      <c r="J142" s="329"/>
      <c r="K142" s="329"/>
      <c r="L142" s="329"/>
      <c r="M142" s="329"/>
    </row>
    <row r="143" spans="1:13" x14ac:dyDescent="0.35">
      <c r="C143" s="317"/>
      <c r="D143" s="80"/>
      <c r="E143" s="138"/>
      <c r="F143" s="138"/>
      <c r="G143" s="138"/>
      <c r="H143" s="106"/>
      <c r="I143" s="316"/>
      <c r="J143" s="316"/>
      <c r="K143" s="316"/>
      <c r="L143" s="316"/>
      <c r="M143" s="316"/>
    </row>
    <row r="144" spans="1:13" x14ac:dyDescent="0.35">
      <c r="E144" s="138"/>
      <c r="F144" s="138"/>
      <c r="G144" s="138"/>
      <c r="H144" s="106"/>
      <c r="I144" s="316"/>
      <c r="J144" s="316"/>
      <c r="K144" s="316"/>
      <c r="L144" s="316"/>
      <c r="M144" s="316"/>
    </row>
    <row r="145" spans="1:13" x14ac:dyDescent="0.35">
      <c r="A145" s="283" t="s">
        <v>1350</v>
      </c>
      <c r="E145" s="138"/>
      <c r="F145" s="138"/>
      <c r="G145" s="138"/>
      <c r="H145" s="106"/>
      <c r="I145" s="316"/>
      <c r="J145" s="316"/>
      <c r="K145" s="316"/>
      <c r="L145" s="316"/>
      <c r="M145" s="316"/>
    </row>
  </sheetData>
  <mergeCells count="2">
    <mergeCell ref="A1:M1"/>
    <mergeCell ref="A130:D130"/>
  </mergeCells>
  <printOptions horizontalCentered="1"/>
  <pageMargins left="0.25" right="0.25" top="0.75" bottom="0.75" header="0.3" footer="0.3"/>
  <pageSetup scale="85"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7:I22"/>
  <sheetViews>
    <sheetView view="pageLayout" topLeftCell="A3" zoomScale="75" zoomScaleNormal="94" zoomScalePageLayoutView="75" workbookViewId="0">
      <selection activeCell="K7" sqref="K7"/>
    </sheetView>
  </sheetViews>
  <sheetFormatPr defaultRowHeight="14.5" x14ac:dyDescent="0.35"/>
  <cols>
    <col min="2" max="2" width="9.1796875" style="7"/>
    <col min="3" max="3" width="10.453125" style="7" customWidth="1"/>
    <col min="4" max="9" width="9.1796875" style="7"/>
  </cols>
  <sheetData>
    <row r="7" spans="2:9" ht="21.75" customHeight="1" x14ac:dyDescent="0.35">
      <c r="B7" s="602" t="s">
        <v>1354</v>
      </c>
      <c r="C7" s="602"/>
      <c r="D7" s="602"/>
      <c r="E7" s="602"/>
      <c r="F7" s="602"/>
      <c r="G7" s="602"/>
      <c r="H7" s="602"/>
      <c r="I7" s="602"/>
    </row>
    <row r="10" spans="2:9" ht="20.5" x14ac:dyDescent="0.35">
      <c r="B10" s="603" t="s">
        <v>1244</v>
      </c>
      <c r="C10" s="603"/>
      <c r="D10" s="603"/>
      <c r="E10" s="603"/>
      <c r="F10" s="603"/>
      <c r="G10" s="603"/>
      <c r="H10" s="603"/>
      <c r="I10" s="603"/>
    </row>
    <row r="11" spans="2:9" x14ac:dyDescent="0.35">
      <c r="C11" s="9"/>
      <c r="D11" s="9"/>
      <c r="E11" s="9"/>
      <c r="F11" s="9"/>
      <c r="G11" s="9"/>
      <c r="H11" s="9"/>
    </row>
    <row r="12" spans="2:9" ht="21" x14ac:dyDescent="0.5">
      <c r="C12" s="605"/>
      <c r="D12" s="605"/>
      <c r="E12" s="605"/>
      <c r="F12" s="605"/>
      <c r="G12" s="605"/>
      <c r="H12" s="605"/>
    </row>
    <row r="16" spans="2:9" ht="63.5" customHeight="1" x14ac:dyDescent="0.35">
      <c r="B16" s="671" t="s">
        <v>1293</v>
      </c>
      <c r="C16" s="671"/>
      <c r="D16" s="678" t="s">
        <v>1276</v>
      </c>
      <c r="E16" s="678"/>
      <c r="F16" s="678"/>
      <c r="G16" s="678"/>
      <c r="H16" s="678"/>
      <c r="I16" s="678"/>
    </row>
    <row r="17" spans="2:9" x14ac:dyDescent="0.35">
      <c r="C17" s="11"/>
      <c r="D17" s="13"/>
      <c r="E17" s="13"/>
      <c r="F17" s="13"/>
      <c r="G17" s="13"/>
      <c r="H17" s="13"/>
      <c r="I17" s="12"/>
    </row>
    <row r="18" spans="2:9" x14ac:dyDescent="0.35">
      <c r="C18" s="10"/>
    </row>
    <row r="20" spans="2:9" x14ac:dyDescent="0.35">
      <c r="B20" s="601"/>
      <c r="C20" s="601"/>
      <c r="D20" s="601"/>
      <c r="E20" s="601"/>
      <c r="F20" s="601"/>
      <c r="G20" s="601"/>
      <c r="H20" s="601"/>
      <c r="I20" s="601"/>
    </row>
    <row r="22" spans="2:9" x14ac:dyDescent="0.35">
      <c r="B22" s="601"/>
      <c r="C22" s="601"/>
      <c r="D22" s="601"/>
      <c r="E22" s="601"/>
      <c r="F22" s="601"/>
      <c r="G22" s="601"/>
      <c r="H22" s="601"/>
      <c r="I22" s="601"/>
    </row>
  </sheetData>
  <mergeCells count="7">
    <mergeCell ref="B10:I10"/>
    <mergeCell ref="C12:H12"/>
    <mergeCell ref="B20:I20"/>
    <mergeCell ref="B22:I22"/>
    <mergeCell ref="B7:I7"/>
    <mergeCell ref="B16:C16"/>
    <mergeCell ref="D16:I16"/>
  </mergeCells>
  <pageMargins left="0.7" right="0.7" top="0.75" bottom="0.75" header="0.3" footer="0.3"/>
  <pageSetup orientation="portrait" horizontalDpi="300" verticalDpi="300" r:id="rId1"/>
  <headerFooter>
    <oddFooter>&amp;L&amp;"Roboto,Bold"&amp;9Resource Planning Toolkit Updated May, 2020&amp;C&amp;"Roboto,Regular"&amp;9Page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145"/>
  <sheetViews>
    <sheetView zoomScale="75" zoomScaleNormal="75" workbookViewId="0">
      <selection activeCell="F122" sqref="F122"/>
    </sheetView>
  </sheetViews>
  <sheetFormatPr defaultRowHeight="14.5" x14ac:dyDescent="0.35"/>
  <cols>
    <col min="1" max="1" width="13.453125" style="138" customWidth="1"/>
    <col min="2" max="2" width="13.36328125" style="138" customWidth="1"/>
    <col min="3" max="3" width="13.90625" style="138" customWidth="1"/>
    <col min="4" max="4" width="54.26953125" style="138" customWidth="1"/>
    <col min="5" max="5" width="11.54296875" style="138" bestFit="1" customWidth="1"/>
    <col min="6" max="6" width="10.453125" style="138" bestFit="1" customWidth="1"/>
    <col min="7" max="7" width="11.81640625" style="138" customWidth="1"/>
    <col min="8" max="8" width="1.1796875" style="138" customWidth="1"/>
    <col min="9" max="13" width="10.453125" style="138" bestFit="1" customWidth="1"/>
    <col min="14" max="16384" width="8.7265625" style="105"/>
  </cols>
  <sheetData>
    <row r="1" spans="1:13" s="88" customFormat="1" ht="36" customHeight="1" x14ac:dyDescent="0.4">
      <c r="A1" s="616" t="s">
        <v>1355</v>
      </c>
      <c r="B1" s="676"/>
      <c r="C1" s="676"/>
      <c r="D1" s="676"/>
      <c r="E1" s="676"/>
      <c r="F1" s="676"/>
      <c r="G1" s="676"/>
      <c r="H1" s="676"/>
      <c r="I1" s="676"/>
      <c r="J1" s="676"/>
      <c r="K1" s="676"/>
      <c r="L1" s="676"/>
      <c r="M1" s="676"/>
    </row>
    <row r="2" spans="1:13" s="91" customFormat="1" ht="41.25" customHeight="1" x14ac:dyDescent="0.35">
      <c r="A2" s="224" t="s">
        <v>221</v>
      </c>
      <c r="B2" s="224" t="s">
        <v>222</v>
      </c>
      <c r="C2" s="224" t="s">
        <v>1330</v>
      </c>
      <c r="D2" s="224" t="s">
        <v>223</v>
      </c>
      <c r="E2" s="224" t="s">
        <v>225</v>
      </c>
      <c r="F2" s="224" t="s">
        <v>1274</v>
      </c>
      <c r="G2" s="224" t="s">
        <v>1278</v>
      </c>
      <c r="H2" s="204"/>
      <c r="I2" s="242">
        <v>2019</v>
      </c>
      <c r="J2" s="243">
        <v>2018</v>
      </c>
      <c r="K2" s="243">
        <v>2017</v>
      </c>
      <c r="L2" s="243">
        <v>2016</v>
      </c>
      <c r="M2" s="244">
        <v>2015</v>
      </c>
    </row>
    <row r="3" spans="1:13" s="27" customFormat="1" ht="15.5" x14ac:dyDescent="0.35">
      <c r="A3" s="245"/>
      <c r="B3" s="246"/>
      <c r="C3" s="246"/>
      <c r="D3" s="227" t="s">
        <v>377</v>
      </c>
      <c r="E3" s="249">
        <f>SUM(I3:M3)</f>
        <v>13137</v>
      </c>
      <c r="F3" s="249">
        <f t="shared" ref="F3:F66" si="0">E3/5</f>
        <v>2627.4</v>
      </c>
      <c r="G3" s="323">
        <f>((I3-M3)/M3)</f>
        <v>3.7162162162162164E-2</v>
      </c>
      <c r="H3" s="215"/>
      <c r="I3" s="248">
        <f>SUM(I4:I76)</f>
        <v>2763</v>
      </c>
      <c r="J3" s="248">
        <f>SUM(J4:J76)</f>
        <v>2576</v>
      </c>
      <c r="K3" s="248">
        <f>SUM(K4:K76)</f>
        <v>2612</v>
      </c>
      <c r="L3" s="248">
        <f>SUM(L4:L76)</f>
        <v>2522</v>
      </c>
      <c r="M3" s="248">
        <f>SUM(M4:M76)</f>
        <v>2664</v>
      </c>
    </row>
    <row r="4" spans="1:13" s="27" customFormat="1" x14ac:dyDescent="0.35">
      <c r="A4" s="271" t="s">
        <v>313</v>
      </c>
      <c r="B4" s="271" t="s">
        <v>313</v>
      </c>
      <c r="C4" s="353" t="s">
        <v>469</v>
      </c>
      <c r="D4" s="116" t="s">
        <v>314</v>
      </c>
      <c r="E4" s="247">
        <f>SUM(I4:M4)</f>
        <v>1</v>
      </c>
      <c r="F4" s="237">
        <f t="shared" si="0"/>
        <v>0.2</v>
      </c>
      <c r="G4" s="238">
        <f t="shared" ref="G4:G68" si="1">((I4-M4)/M4)</f>
        <v>-1</v>
      </c>
      <c r="H4" s="356"/>
      <c r="I4" s="329">
        <v>0</v>
      </c>
      <c r="J4" s="329"/>
      <c r="K4" s="329"/>
      <c r="L4" s="329"/>
      <c r="M4" s="329">
        <v>1</v>
      </c>
    </row>
    <row r="5" spans="1:13" s="27" customFormat="1" x14ac:dyDescent="0.35">
      <c r="A5" s="271" t="s">
        <v>285</v>
      </c>
      <c r="B5" s="271" t="s">
        <v>232</v>
      </c>
      <c r="C5" s="353" t="s">
        <v>384</v>
      </c>
      <c r="D5" s="116" t="s">
        <v>289</v>
      </c>
      <c r="E5" s="247">
        <f t="shared" ref="E5:E68" si="2">SUM(I5:M5)</f>
        <v>2</v>
      </c>
      <c r="F5" s="237">
        <f t="shared" si="0"/>
        <v>0.4</v>
      </c>
      <c r="G5" s="238"/>
      <c r="H5" s="356"/>
      <c r="I5" s="329">
        <v>0</v>
      </c>
      <c r="J5" s="329">
        <v>0</v>
      </c>
      <c r="K5" s="329">
        <v>1</v>
      </c>
      <c r="L5" s="329">
        <v>1</v>
      </c>
      <c r="M5" s="329"/>
    </row>
    <row r="6" spans="1:13" s="27" customFormat="1" x14ac:dyDescent="0.35">
      <c r="A6" s="271" t="s">
        <v>285</v>
      </c>
      <c r="B6" s="271" t="s">
        <v>232</v>
      </c>
      <c r="C6" s="353" t="s">
        <v>591</v>
      </c>
      <c r="D6" s="116" t="s">
        <v>291</v>
      </c>
      <c r="E6" s="247">
        <f t="shared" si="2"/>
        <v>2</v>
      </c>
      <c r="F6" s="237">
        <f t="shared" si="0"/>
        <v>0.4</v>
      </c>
      <c r="G6" s="238">
        <f t="shared" si="1"/>
        <v>-1</v>
      </c>
      <c r="H6" s="356"/>
      <c r="I6" s="329">
        <v>0</v>
      </c>
      <c r="J6" s="329"/>
      <c r="K6" s="329"/>
      <c r="L6" s="329">
        <v>1</v>
      </c>
      <c r="M6" s="329">
        <v>1</v>
      </c>
    </row>
    <row r="7" spans="1:13" s="27" customFormat="1" x14ac:dyDescent="0.35">
      <c r="A7" s="271" t="s">
        <v>227</v>
      </c>
      <c r="B7" s="271" t="s">
        <v>238</v>
      </c>
      <c r="C7" s="348" t="s">
        <v>471</v>
      </c>
      <c r="D7" s="114" t="s">
        <v>244</v>
      </c>
      <c r="E7" s="247">
        <f t="shared" si="2"/>
        <v>2</v>
      </c>
      <c r="F7" s="237">
        <f t="shared" si="0"/>
        <v>0.4</v>
      </c>
      <c r="G7" s="238">
        <f t="shared" si="1"/>
        <v>-1</v>
      </c>
      <c r="H7" s="356"/>
      <c r="I7" s="329">
        <v>0</v>
      </c>
      <c r="J7" s="329">
        <v>1</v>
      </c>
      <c r="K7" s="329">
        <v>0</v>
      </c>
      <c r="L7" s="329">
        <v>0</v>
      </c>
      <c r="M7" s="329">
        <v>1</v>
      </c>
    </row>
    <row r="8" spans="1:13" s="27" customFormat="1" x14ac:dyDescent="0.35">
      <c r="A8" s="272" t="s">
        <v>259</v>
      </c>
      <c r="B8" s="272" t="s">
        <v>260</v>
      </c>
      <c r="C8" s="353" t="s">
        <v>1025</v>
      </c>
      <c r="D8" s="114" t="s">
        <v>265</v>
      </c>
      <c r="E8" s="247">
        <f t="shared" si="2"/>
        <v>2</v>
      </c>
      <c r="F8" s="237">
        <f t="shared" si="0"/>
        <v>0.4</v>
      </c>
      <c r="G8" s="238"/>
      <c r="H8" s="356"/>
      <c r="I8" s="329">
        <v>0</v>
      </c>
      <c r="J8" s="329"/>
      <c r="K8" s="329">
        <v>1</v>
      </c>
      <c r="L8" s="329">
        <v>1</v>
      </c>
      <c r="M8" s="329"/>
    </row>
    <row r="9" spans="1:13" s="27" customFormat="1" x14ac:dyDescent="0.35">
      <c r="A9" s="271" t="s">
        <v>227</v>
      </c>
      <c r="B9" s="271" t="s">
        <v>238</v>
      </c>
      <c r="C9" s="353" t="s">
        <v>488</v>
      </c>
      <c r="D9" s="116" t="s">
        <v>254</v>
      </c>
      <c r="E9" s="247">
        <f t="shared" si="2"/>
        <v>2</v>
      </c>
      <c r="F9" s="237">
        <f t="shared" si="0"/>
        <v>0.4</v>
      </c>
      <c r="G9" s="238"/>
      <c r="H9" s="356"/>
      <c r="I9" s="329">
        <v>1</v>
      </c>
      <c r="J9" s="329"/>
      <c r="K9" s="329">
        <v>1</v>
      </c>
      <c r="L9" s="329"/>
      <c r="M9" s="329"/>
    </row>
    <row r="10" spans="1:13" s="27" customFormat="1" x14ac:dyDescent="0.35">
      <c r="A10" s="271" t="s">
        <v>227</v>
      </c>
      <c r="B10" s="271" t="s">
        <v>238</v>
      </c>
      <c r="C10" s="348" t="s">
        <v>815</v>
      </c>
      <c r="D10" s="116" t="s">
        <v>239</v>
      </c>
      <c r="E10" s="247">
        <f t="shared" si="2"/>
        <v>3</v>
      </c>
      <c r="F10" s="237">
        <f t="shared" si="0"/>
        <v>0.6</v>
      </c>
      <c r="G10" s="238"/>
      <c r="H10" s="356"/>
      <c r="I10" s="329">
        <v>0</v>
      </c>
      <c r="J10" s="329">
        <v>1</v>
      </c>
      <c r="K10" s="329"/>
      <c r="L10" s="329">
        <v>2</v>
      </c>
      <c r="M10" s="329"/>
    </row>
    <row r="11" spans="1:13" s="27" customFormat="1" x14ac:dyDescent="0.35">
      <c r="A11" s="271" t="s">
        <v>227</v>
      </c>
      <c r="B11" s="271" t="s">
        <v>238</v>
      </c>
      <c r="C11" s="353" t="s">
        <v>467</v>
      </c>
      <c r="D11" s="116" t="s">
        <v>240</v>
      </c>
      <c r="E11" s="247">
        <f t="shared" si="2"/>
        <v>3</v>
      </c>
      <c r="F11" s="237">
        <f t="shared" si="0"/>
        <v>0.6</v>
      </c>
      <c r="G11" s="238">
        <f t="shared" si="1"/>
        <v>-1</v>
      </c>
      <c r="H11" s="356"/>
      <c r="I11" s="329">
        <v>0</v>
      </c>
      <c r="J11" s="329">
        <v>0</v>
      </c>
      <c r="K11" s="329">
        <v>1</v>
      </c>
      <c r="L11" s="329">
        <v>1</v>
      </c>
      <c r="M11" s="329">
        <v>1</v>
      </c>
    </row>
    <row r="12" spans="1:13" s="27" customFormat="1" x14ac:dyDescent="0.35">
      <c r="A12" s="271" t="s">
        <v>285</v>
      </c>
      <c r="B12" s="271" t="s">
        <v>232</v>
      </c>
      <c r="C12" s="353" t="s">
        <v>804</v>
      </c>
      <c r="D12" s="116" t="s">
        <v>286</v>
      </c>
      <c r="E12" s="247">
        <f t="shared" si="2"/>
        <v>4</v>
      </c>
      <c r="F12" s="237">
        <f t="shared" si="0"/>
        <v>0.8</v>
      </c>
      <c r="G12" s="238">
        <f t="shared" si="1"/>
        <v>-1</v>
      </c>
      <c r="H12" s="356"/>
      <c r="I12" s="329">
        <v>0</v>
      </c>
      <c r="J12" s="329"/>
      <c r="K12" s="329"/>
      <c r="L12" s="329">
        <v>1</v>
      </c>
      <c r="M12" s="329">
        <v>3</v>
      </c>
    </row>
    <row r="13" spans="1:13" s="27" customFormat="1" x14ac:dyDescent="0.35">
      <c r="A13" s="271" t="s">
        <v>227</v>
      </c>
      <c r="B13" s="271" t="s">
        <v>238</v>
      </c>
      <c r="C13" s="348" t="s">
        <v>711</v>
      </c>
      <c r="D13" s="116" t="s">
        <v>242</v>
      </c>
      <c r="E13" s="247">
        <f t="shared" si="2"/>
        <v>6</v>
      </c>
      <c r="F13" s="237">
        <f t="shared" si="0"/>
        <v>1.2</v>
      </c>
      <c r="G13" s="238">
        <f t="shared" si="1"/>
        <v>-1</v>
      </c>
      <c r="H13" s="356"/>
      <c r="I13" s="329">
        <v>0</v>
      </c>
      <c r="J13" s="329">
        <v>0</v>
      </c>
      <c r="K13" s="329">
        <v>1</v>
      </c>
      <c r="L13" s="329">
        <v>2</v>
      </c>
      <c r="M13" s="329">
        <v>3</v>
      </c>
    </row>
    <row r="14" spans="1:13" s="27" customFormat="1" x14ac:dyDescent="0.35">
      <c r="A14" s="271" t="s">
        <v>227</v>
      </c>
      <c r="B14" s="271" t="s">
        <v>238</v>
      </c>
      <c r="C14" s="348" t="s">
        <v>473</v>
      </c>
      <c r="D14" s="116" t="s">
        <v>246</v>
      </c>
      <c r="E14" s="247">
        <f t="shared" si="2"/>
        <v>6</v>
      </c>
      <c r="F14" s="237">
        <f t="shared" si="0"/>
        <v>1.2</v>
      </c>
      <c r="G14" s="238">
        <f t="shared" si="1"/>
        <v>-1</v>
      </c>
      <c r="H14" s="356"/>
      <c r="I14" s="329">
        <v>0</v>
      </c>
      <c r="J14" s="329">
        <v>1</v>
      </c>
      <c r="K14" s="329">
        <v>3</v>
      </c>
      <c r="L14" s="329">
        <v>1</v>
      </c>
      <c r="M14" s="329">
        <v>1</v>
      </c>
    </row>
    <row r="15" spans="1:13" s="27" customFormat="1" x14ac:dyDescent="0.35">
      <c r="A15" s="271" t="s">
        <v>285</v>
      </c>
      <c r="B15" s="271" t="s">
        <v>232</v>
      </c>
      <c r="C15" s="348" t="s">
        <v>817</v>
      </c>
      <c r="D15" s="116" t="s">
        <v>1313</v>
      </c>
      <c r="E15" s="247">
        <f t="shared" si="2"/>
        <v>7</v>
      </c>
      <c r="F15" s="237">
        <f t="shared" si="0"/>
        <v>1.4</v>
      </c>
      <c r="G15" s="238"/>
      <c r="H15" s="356"/>
      <c r="I15" s="329">
        <v>7</v>
      </c>
      <c r="J15" s="329"/>
      <c r="K15" s="329"/>
      <c r="L15" s="329"/>
      <c r="M15" s="329"/>
    </row>
    <row r="16" spans="1:13" s="27" customFormat="1" x14ac:dyDescent="0.35">
      <c r="A16" s="271" t="s">
        <v>285</v>
      </c>
      <c r="B16" s="271" t="s">
        <v>232</v>
      </c>
      <c r="C16" s="348" t="s">
        <v>386</v>
      </c>
      <c r="D16" s="116" t="s">
        <v>292</v>
      </c>
      <c r="E16" s="247">
        <f t="shared" si="2"/>
        <v>13</v>
      </c>
      <c r="F16" s="237">
        <f t="shared" si="0"/>
        <v>2.6</v>
      </c>
      <c r="G16" s="238">
        <f t="shared" si="1"/>
        <v>1</v>
      </c>
      <c r="H16" s="356"/>
      <c r="I16" s="329">
        <v>2</v>
      </c>
      <c r="J16" s="329">
        <v>4</v>
      </c>
      <c r="K16" s="329">
        <v>3</v>
      </c>
      <c r="L16" s="329">
        <v>3</v>
      </c>
      <c r="M16" s="329">
        <v>1</v>
      </c>
    </row>
    <row r="17" spans="1:13" s="27" customFormat="1" hidden="1" x14ac:dyDescent="0.35">
      <c r="A17" s="271" t="s">
        <v>285</v>
      </c>
      <c r="B17" s="271" t="s">
        <v>232</v>
      </c>
      <c r="C17" s="348" t="s">
        <v>589</v>
      </c>
      <c r="D17" s="274" t="s">
        <v>287</v>
      </c>
      <c r="E17" s="247">
        <f t="shared" si="2"/>
        <v>16</v>
      </c>
      <c r="F17" s="237">
        <f t="shared" si="0"/>
        <v>3.2</v>
      </c>
      <c r="G17" s="238" t="e">
        <f t="shared" si="1"/>
        <v>#DIV/0!</v>
      </c>
      <c r="H17" s="356"/>
      <c r="I17" s="329">
        <v>6</v>
      </c>
      <c r="J17" s="329">
        <v>10</v>
      </c>
      <c r="K17" s="329"/>
      <c r="L17" s="329"/>
      <c r="M17" s="329"/>
    </row>
    <row r="18" spans="1:13" s="27" customFormat="1" x14ac:dyDescent="0.35">
      <c r="A18" s="271" t="s">
        <v>227</v>
      </c>
      <c r="B18" s="271" t="s">
        <v>238</v>
      </c>
      <c r="C18" s="348" t="s">
        <v>839</v>
      </c>
      <c r="D18" s="116" t="s">
        <v>247</v>
      </c>
      <c r="E18" s="247">
        <f t="shared" si="2"/>
        <v>16</v>
      </c>
      <c r="F18" s="237">
        <f t="shared" si="0"/>
        <v>3.2</v>
      </c>
      <c r="G18" s="238">
        <f t="shared" si="1"/>
        <v>-1</v>
      </c>
      <c r="H18" s="356"/>
      <c r="I18" s="329">
        <v>0</v>
      </c>
      <c r="J18" s="329">
        <v>5</v>
      </c>
      <c r="K18" s="329">
        <v>6</v>
      </c>
      <c r="L18" s="329">
        <v>1</v>
      </c>
      <c r="M18" s="329">
        <v>4</v>
      </c>
    </row>
    <row r="19" spans="1:13" s="27" customFormat="1" x14ac:dyDescent="0.35">
      <c r="A19" s="272" t="s">
        <v>259</v>
      </c>
      <c r="B19" s="272" t="s">
        <v>260</v>
      </c>
      <c r="C19" s="348" t="s">
        <v>543</v>
      </c>
      <c r="D19" s="114" t="s">
        <v>268</v>
      </c>
      <c r="E19" s="247">
        <f t="shared" si="2"/>
        <v>16</v>
      </c>
      <c r="F19" s="237">
        <f t="shared" si="0"/>
        <v>3.2</v>
      </c>
      <c r="G19" s="238">
        <f t="shared" si="1"/>
        <v>6</v>
      </c>
      <c r="H19" s="356"/>
      <c r="I19" s="329">
        <v>7</v>
      </c>
      <c r="J19" s="329">
        <v>3</v>
      </c>
      <c r="K19" s="329">
        <v>3</v>
      </c>
      <c r="L19" s="329">
        <v>2</v>
      </c>
      <c r="M19" s="329">
        <v>1</v>
      </c>
    </row>
    <row r="20" spans="1:13" s="27" customFormat="1" x14ac:dyDescent="0.35">
      <c r="A20" s="271" t="s">
        <v>227</v>
      </c>
      <c r="B20" s="271" t="s">
        <v>238</v>
      </c>
      <c r="C20" s="347" t="s">
        <v>1150</v>
      </c>
      <c r="D20" s="116" t="s">
        <v>256</v>
      </c>
      <c r="E20" s="247">
        <f t="shared" si="2"/>
        <v>16</v>
      </c>
      <c r="F20" s="237">
        <f t="shared" si="0"/>
        <v>3.2</v>
      </c>
      <c r="G20" s="238">
        <f t="shared" si="1"/>
        <v>-1</v>
      </c>
      <c r="H20" s="356"/>
      <c r="I20" s="329">
        <v>0</v>
      </c>
      <c r="J20" s="329">
        <v>1</v>
      </c>
      <c r="K20" s="329">
        <v>2</v>
      </c>
      <c r="L20" s="329">
        <v>4</v>
      </c>
      <c r="M20" s="329">
        <v>9</v>
      </c>
    </row>
    <row r="21" spans="1:13" s="27" customFormat="1" x14ac:dyDescent="0.35">
      <c r="A21" s="271" t="s">
        <v>285</v>
      </c>
      <c r="B21" s="271" t="s">
        <v>232</v>
      </c>
      <c r="C21" s="348" t="s">
        <v>583</v>
      </c>
      <c r="D21" s="274" t="s">
        <v>295</v>
      </c>
      <c r="E21" s="247">
        <f t="shared" si="2"/>
        <v>17</v>
      </c>
      <c r="F21" s="237">
        <f t="shared" si="0"/>
        <v>3.4</v>
      </c>
      <c r="G21" s="238"/>
      <c r="H21" s="356"/>
      <c r="I21" s="329">
        <v>13</v>
      </c>
      <c r="J21" s="329">
        <v>4</v>
      </c>
      <c r="K21" s="329"/>
      <c r="L21" s="329"/>
      <c r="M21" s="329"/>
    </row>
    <row r="22" spans="1:13" s="27" customFormat="1" x14ac:dyDescent="0.35">
      <c r="A22" s="272" t="s">
        <v>275</v>
      </c>
      <c r="B22" s="272" t="s">
        <v>276</v>
      </c>
      <c r="C22" s="348">
        <v>344</v>
      </c>
      <c r="D22" s="114" t="s">
        <v>277</v>
      </c>
      <c r="E22" s="247">
        <f t="shared" si="2"/>
        <v>23</v>
      </c>
      <c r="F22" s="237">
        <f t="shared" si="0"/>
        <v>4.5999999999999996</v>
      </c>
      <c r="G22" s="238">
        <f t="shared" si="1"/>
        <v>-0.4</v>
      </c>
      <c r="H22" s="356"/>
      <c r="I22" s="329">
        <v>3</v>
      </c>
      <c r="J22" s="329">
        <v>3</v>
      </c>
      <c r="K22" s="329">
        <v>3</v>
      </c>
      <c r="L22" s="329">
        <v>9</v>
      </c>
      <c r="M22" s="329">
        <v>5</v>
      </c>
    </row>
    <row r="23" spans="1:13" s="27" customFormat="1" x14ac:dyDescent="0.35">
      <c r="A23" s="271" t="s">
        <v>275</v>
      </c>
      <c r="B23" s="271" t="s">
        <v>276</v>
      </c>
      <c r="C23" s="348" t="s">
        <v>663</v>
      </c>
      <c r="D23" s="114" t="s">
        <v>284</v>
      </c>
      <c r="E23" s="247">
        <f t="shared" si="2"/>
        <v>23</v>
      </c>
      <c r="F23" s="237">
        <f t="shared" si="0"/>
        <v>4.5999999999999996</v>
      </c>
      <c r="G23" s="238">
        <f t="shared" si="1"/>
        <v>-0.25</v>
      </c>
      <c r="H23" s="356"/>
      <c r="I23" s="329">
        <v>3</v>
      </c>
      <c r="J23" s="329">
        <v>7</v>
      </c>
      <c r="K23" s="329">
        <v>6</v>
      </c>
      <c r="L23" s="329">
        <v>3</v>
      </c>
      <c r="M23" s="329">
        <v>4</v>
      </c>
    </row>
    <row r="24" spans="1:13" s="27" customFormat="1" x14ac:dyDescent="0.35">
      <c r="A24" s="271" t="s">
        <v>227</v>
      </c>
      <c r="B24" s="271" t="s">
        <v>238</v>
      </c>
      <c r="C24" s="348" t="s">
        <v>707</v>
      </c>
      <c r="D24" s="116" t="s">
        <v>250</v>
      </c>
      <c r="E24" s="247">
        <f t="shared" si="2"/>
        <v>24</v>
      </c>
      <c r="F24" s="237">
        <f t="shared" si="0"/>
        <v>4.8</v>
      </c>
      <c r="G24" s="238">
        <f t="shared" si="1"/>
        <v>-0.375</v>
      </c>
      <c r="H24" s="356"/>
      <c r="I24" s="329">
        <v>5</v>
      </c>
      <c r="J24" s="329">
        <v>3</v>
      </c>
      <c r="K24" s="329">
        <v>2</v>
      </c>
      <c r="L24" s="329">
        <v>6</v>
      </c>
      <c r="M24" s="329">
        <v>8</v>
      </c>
    </row>
    <row r="25" spans="1:13" s="27" customFormat="1" x14ac:dyDescent="0.35">
      <c r="A25" s="271" t="s">
        <v>285</v>
      </c>
      <c r="B25" s="271" t="s">
        <v>232</v>
      </c>
      <c r="C25" s="348" t="s">
        <v>592</v>
      </c>
      <c r="D25" s="116" t="s">
        <v>288</v>
      </c>
      <c r="E25" s="247">
        <f t="shared" si="2"/>
        <v>26</v>
      </c>
      <c r="F25" s="237">
        <f t="shared" si="0"/>
        <v>5.2</v>
      </c>
      <c r="G25" s="238">
        <f t="shared" si="1"/>
        <v>-1</v>
      </c>
      <c r="H25" s="356"/>
      <c r="I25" s="329">
        <v>0</v>
      </c>
      <c r="J25" s="329">
        <v>3</v>
      </c>
      <c r="K25" s="329">
        <v>5</v>
      </c>
      <c r="L25" s="329">
        <v>10</v>
      </c>
      <c r="M25" s="329">
        <v>8</v>
      </c>
    </row>
    <row r="26" spans="1:13" s="27" customFormat="1" x14ac:dyDescent="0.35">
      <c r="A26" s="271" t="s">
        <v>275</v>
      </c>
      <c r="B26" s="271" t="s">
        <v>276</v>
      </c>
      <c r="C26" s="348" t="s">
        <v>658</v>
      </c>
      <c r="D26" s="114" t="s">
        <v>279</v>
      </c>
      <c r="E26" s="247">
        <f t="shared" si="2"/>
        <v>27</v>
      </c>
      <c r="F26" s="237">
        <f t="shared" si="0"/>
        <v>5.4</v>
      </c>
      <c r="G26" s="238">
        <f t="shared" si="1"/>
        <v>-0.5</v>
      </c>
      <c r="H26" s="356"/>
      <c r="I26" s="329">
        <v>3</v>
      </c>
      <c r="J26" s="329">
        <v>5</v>
      </c>
      <c r="K26" s="329">
        <v>6</v>
      </c>
      <c r="L26" s="329">
        <v>7</v>
      </c>
      <c r="M26" s="329">
        <v>6</v>
      </c>
    </row>
    <row r="27" spans="1:13" s="27" customFormat="1" x14ac:dyDescent="0.35">
      <c r="A27" s="271" t="s">
        <v>285</v>
      </c>
      <c r="B27" s="271" t="s">
        <v>302</v>
      </c>
      <c r="C27" s="348">
        <v>608</v>
      </c>
      <c r="D27" s="116" t="s">
        <v>303</v>
      </c>
      <c r="E27" s="247">
        <f t="shared" si="2"/>
        <v>29</v>
      </c>
      <c r="F27" s="237">
        <f t="shared" si="0"/>
        <v>5.8</v>
      </c>
      <c r="G27" s="238">
        <f t="shared" si="1"/>
        <v>-0.44444444444444442</v>
      </c>
      <c r="H27" s="356"/>
      <c r="I27" s="329">
        <v>5</v>
      </c>
      <c r="J27" s="329">
        <v>8</v>
      </c>
      <c r="K27" s="329">
        <v>4</v>
      </c>
      <c r="L27" s="329">
        <v>3</v>
      </c>
      <c r="M27" s="329">
        <v>9</v>
      </c>
    </row>
    <row r="28" spans="1:13" s="27" customFormat="1" x14ac:dyDescent="0.35">
      <c r="A28" s="271" t="s">
        <v>227</v>
      </c>
      <c r="B28" s="271" t="s">
        <v>238</v>
      </c>
      <c r="C28" s="348" t="s">
        <v>472</v>
      </c>
      <c r="D28" s="116" t="s">
        <v>245</v>
      </c>
      <c r="E28" s="247">
        <f t="shared" si="2"/>
        <v>35</v>
      </c>
      <c r="F28" s="237">
        <f t="shared" si="0"/>
        <v>7</v>
      </c>
      <c r="G28" s="238">
        <f t="shared" si="1"/>
        <v>0</v>
      </c>
      <c r="H28" s="356"/>
      <c r="I28" s="329">
        <v>8</v>
      </c>
      <c r="J28" s="329">
        <v>3</v>
      </c>
      <c r="K28" s="329">
        <v>13</v>
      </c>
      <c r="L28" s="329">
        <v>3</v>
      </c>
      <c r="M28" s="329">
        <v>8</v>
      </c>
    </row>
    <row r="29" spans="1:13" s="27" customFormat="1" x14ac:dyDescent="0.35">
      <c r="A29" s="271" t="s">
        <v>275</v>
      </c>
      <c r="B29" s="271" t="s">
        <v>276</v>
      </c>
      <c r="C29" s="348" t="s">
        <v>1328</v>
      </c>
      <c r="D29" s="114" t="s">
        <v>283</v>
      </c>
      <c r="E29" s="247">
        <f t="shared" si="2"/>
        <v>35</v>
      </c>
      <c r="F29" s="237">
        <f t="shared" si="0"/>
        <v>7</v>
      </c>
      <c r="G29" s="238">
        <f t="shared" si="1"/>
        <v>0.7142857142857143</v>
      </c>
      <c r="H29" s="356"/>
      <c r="I29" s="329">
        <v>12</v>
      </c>
      <c r="J29" s="329">
        <v>6</v>
      </c>
      <c r="K29" s="329">
        <v>4</v>
      </c>
      <c r="L29" s="329">
        <v>6</v>
      </c>
      <c r="M29" s="329">
        <v>7</v>
      </c>
    </row>
    <row r="30" spans="1:13" s="27" customFormat="1" x14ac:dyDescent="0.35">
      <c r="A30" s="271" t="s">
        <v>227</v>
      </c>
      <c r="B30" s="271" t="s">
        <v>238</v>
      </c>
      <c r="C30" s="348" t="s">
        <v>693</v>
      </c>
      <c r="D30" s="116" t="s">
        <v>253</v>
      </c>
      <c r="E30" s="247">
        <f t="shared" si="2"/>
        <v>35</v>
      </c>
      <c r="F30" s="237">
        <f t="shared" si="0"/>
        <v>7</v>
      </c>
      <c r="G30" s="238">
        <f t="shared" si="1"/>
        <v>0.25</v>
      </c>
      <c r="H30" s="356"/>
      <c r="I30" s="329">
        <v>10</v>
      </c>
      <c r="J30" s="329">
        <v>3</v>
      </c>
      <c r="K30" s="329">
        <v>10</v>
      </c>
      <c r="L30" s="329">
        <v>4</v>
      </c>
      <c r="M30" s="329">
        <v>8</v>
      </c>
    </row>
    <row r="31" spans="1:13" s="27" customFormat="1" x14ac:dyDescent="0.35">
      <c r="A31" s="271" t="s">
        <v>257</v>
      </c>
      <c r="B31" s="271" t="s">
        <v>238</v>
      </c>
      <c r="C31" s="348" t="s">
        <v>718</v>
      </c>
      <c r="D31" s="116" t="s">
        <v>258</v>
      </c>
      <c r="E31" s="247">
        <f t="shared" si="2"/>
        <v>37</v>
      </c>
      <c r="F31" s="237">
        <f t="shared" si="0"/>
        <v>7.4</v>
      </c>
      <c r="G31" s="238"/>
      <c r="H31" s="356"/>
      <c r="I31" s="329">
        <v>23</v>
      </c>
      <c r="J31" s="329">
        <v>6</v>
      </c>
      <c r="K31" s="329">
        <v>5</v>
      </c>
      <c r="L31" s="329">
        <v>3</v>
      </c>
      <c r="M31" s="329"/>
    </row>
    <row r="32" spans="1:13" s="27" customFormat="1" ht="29" x14ac:dyDescent="0.35">
      <c r="A32" s="271" t="s">
        <v>285</v>
      </c>
      <c r="B32" s="271" t="s">
        <v>232</v>
      </c>
      <c r="C32" s="348" t="s">
        <v>1323</v>
      </c>
      <c r="D32" s="116" t="s">
        <v>294</v>
      </c>
      <c r="E32" s="247">
        <f t="shared" si="2"/>
        <v>37</v>
      </c>
      <c r="F32" s="237">
        <f t="shared" si="0"/>
        <v>7.4</v>
      </c>
      <c r="G32" s="238">
        <f t="shared" si="1"/>
        <v>-0.42857142857142855</v>
      </c>
      <c r="H32" s="356"/>
      <c r="I32" s="329">
        <v>4</v>
      </c>
      <c r="J32" s="329">
        <v>16</v>
      </c>
      <c r="K32" s="329">
        <v>4</v>
      </c>
      <c r="L32" s="329">
        <v>6</v>
      </c>
      <c r="M32" s="329">
        <v>7</v>
      </c>
    </row>
    <row r="33" spans="1:13" s="27" customFormat="1" x14ac:dyDescent="0.35">
      <c r="A33" s="271" t="s">
        <v>227</v>
      </c>
      <c r="B33" s="271" t="s">
        <v>238</v>
      </c>
      <c r="C33" s="348" t="s">
        <v>1326</v>
      </c>
      <c r="D33" s="116" t="s">
        <v>252</v>
      </c>
      <c r="E33" s="247">
        <f t="shared" si="2"/>
        <v>38</v>
      </c>
      <c r="F33" s="237">
        <f t="shared" si="0"/>
        <v>7.6</v>
      </c>
      <c r="G33" s="238">
        <f t="shared" si="1"/>
        <v>0.7142857142857143</v>
      </c>
      <c r="H33" s="356"/>
      <c r="I33" s="329">
        <v>12</v>
      </c>
      <c r="J33" s="329">
        <v>4</v>
      </c>
      <c r="K33" s="329">
        <v>6</v>
      </c>
      <c r="L33" s="329">
        <v>9</v>
      </c>
      <c r="M33" s="329">
        <v>7</v>
      </c>
    </row>
    <row r="34" spans="1:13" s="27" customFormat="1" x14ac:dyDescent="0.35">
      <c r="A34" s="272" t="s">
        <v>259</v>
      </c>
      <c r="B34" s="272" t="s">
        <v>269</v>
      </c>
      <c r="C34" s="348" t="s">
        <v>540</v>
      </c>
      <c r="D34" s="114" t="s">
        <v>273</v>
      </c>
      <c r="E34" s="247">
        <f t="shared" si="2"/>
        <v>45</v>
      </c>
      <c r="F34" s="237">
        <f t="shared" si="0"/>
        <v>9</v>
      </c>
      <c r="G34" s="238">
        <f t="shared" si="1"/>
        <v>0.14285714285714285</v>
      </c>
      <c r="H34" s="356"/>
      <c r="I34" s="329">
        <v>8</v>
      </c>
      <c r="J34" s="329">
        <v>11</v>
      </c>
      <c r="K34" s="329">
        <v>13</v>
      </c>
      <c r="L34" s="329">
        <v>6</v>
      </c>
      <c r="M34" s="329">
        <v>7</v>
      </c>
    </row>
    <row r="35" spans="1:13" s="27" customFormat="1" x14ac:dyDescent="0.35">
      <c r="A35" s="271" t="s">
        <v>275</v>
      </c>
      <c r="B35" s="271" t="s">
        <v>276</v>
      </c>
      <c r="C35" s="348" t="s">
        <v>662</v>
      </c>
      <c r="D35" s="114" t="s">
        <v>280</v>
      </c>
      <c r="E35" s="247">
        <f t="shared" si="2"/>
        <v>46</v>
      </c>
      <c r="F35" s="237">
        <f t="shared" si="0"/>
        <v>9.1999999999999993</v>
      </c>
      <c r="G35" s="238">
        <f t="shared" si="1"/>
        <v>0</v>
      </c>
      <c r="H35" s="356"/>
      <c r="I35" s="329">
        <v>9</v>
      </c>
      <c r="J35" s="329">
        <v>15</v>
      </c>
      <c r="K35" s="329">
        <v>5</v>
      </c>
      <c r="L35" s="329">
        <v>8</v>
      </c>
      <c r="M35" s="329">
        <v>9</v>
      </c>
    </row>
    <row r="36" spans="1:13" s="27" customFormat="1" x14ac:dyDescent="0.35">
      <c r="A36" s="271" t="s">
        <v>227</v>
      </c>
      <c r="B36" s="271" t="s">
        <v>228</v>
      </c>
      <c r="C36" s="348" t="s">
        <v>675</v>
      </c>
      <c r="D36" s="116" t="s">
        <v>230</v>
      </c>
      <c r="E36" s="247">
        <f t="shared" si="2"/>
        <v>47</v>
      </c>
      <c r="F36" s="237">
        <f t="shared" si="0"/>
        <v>9.4</v>
      </c>
      <c r="G36" s="238">
        <f t="shared" si="1"/>
        <v>0</v>
      </c>
      <c r="H36" s="356"/>
      <c r="I36" s="329">
        <v>10</v>
      </c>
      <c r="J36" s="329">
        <v>10</v>
      </c>
      <c r="K36" s="329">
        <v>9</v>
      </c>
      <c r="L36" s="329">
        <v>8</v>
      </c>
      <c r="M36" s="329">
        <v>10</v>
      </c>
    </row>
    <row r="37" spans="1:13" s="27" customFormat="1" x14ac:dyDescent="0.35">
      <c r="A37" s="271" t="s">
        <v>275</v>
      </c>
      <c r="B37" s="271" t="s">
        <v>276</v>
      </c>
      <c r="C37" s="348" t="s">
        <v>1314</v>
      </c>
      <c r="D37" s="114" t="s">
        <v>281</v>
      </c>
      <c r="E37" s="247">
        <f t="shared" si="2"/>
        <v>50</v>
      </c>
      <c r="F37" s="237">
        <f t="shared" si="0"/>
        <v>10</v>
      </c>
      <c r="G37" s="238">
        <f t="shared" si="1"/>
        <v>2.6666666666666665</v>
      </c>
      <c r="H37" s="356"/>
      <c r="I37" s="329">
        <v>11</v>
      </c>
      <c r="J37" s="329">
        <v>12</v>
      </c>
      <c r="K37" s="329">
        <v>10</v>
      </c>
      <c r="L37" s="329">
        <v>14</v>
      </c>
      <c r="M37" s="329">
        <v>3</v>
      </c>
    </row>
    <row r="38" spans="1:13" s="27" customFormat="1" x14ac:dyDescent="0.35">
      <c r="A38" s="271" t="s">
        <v>227</v>
      </c>
      <c r="B38" s="271" t="s">
        <v>238</v>
      </c>
      <c r="C38" s="348" t="s">
        <v>470</v>
      </c>
      <c r="D38" s="116" t="s">
        <v>243</v>
      </c>
      <c r="E38" s="247">
        <f t="shared" si="2"/>
        <v>51</v>
      </c>
      <c r="F38" s="237">
        <f t="shared" si="0"/>
        <v>10.199999999999999</v>
      </c>
      <c r="G38" s="238">
        <f t="shared" si="1"/>
        <v>-0.33333333333333331</v>
      </c>
      <c r="H38" s="356"/>
      <c r="I38" s="329">
        <v>8</v>
      </c>
      <c r="J38" s="329">
        <v>11</v>
      </c>
      <c r="K38" s="329">
        <v>10</v>
      </c>
      <c r="L38" s="329">
        <v>10</v>
      </c>
      <c r="M38" s="329">
        <v>12</v>
      </c>
    </row>
    <row r="39" spans="1:13" s="27" customFormat="1" x14ac:dyDescent="0.35">
      <c r="A39" s="271" t="s">
        <v>227</v>
      </c>
      <c r="B39" s="271" t="s">
        <v>232</v>
      </c>
      <c r="C39" s="347">
        <v>301</v>
      </c>
      <c r="D39" s="116" t="s">
        <v>233</v>
      </c>
      <c r="E39" s="247">
        <f t="shared" si="2"/>
        <v>55</v>
      </c>
      <c r="F39" s="237">
        <f t="shared" si="0"/>
        <v>11</v>
      </c>
      <c r="G39" s="238">
        <f t="shared" si="1"/>
        <v>-0.96296296296296291</v>
      </c>
      <c r="H39" s="356"/>
      <c r="I39" s="329">
        <v>1</v>
      </c>
      <c r="J39" s="329">
        <v>6</v>
      </c>
      <c r="K39" s="329">
        <v>8</v>
      </c>
      <c r="L39" s="329">
        <v>13</v>
      </c>
      <c r="M39" s="329">
        <v>27</v>
      </c>
    </row>
    <row r="40" spans="1:13" s="27" customFormat="1" x14ac:dyDescent="0.35">
      <c r="A40" s="271" t="s">
        <v>227</v>
      </c>
      <c r="B40" s="271" t="s">
        <v>238</v>
      </c>
      <c r="C40" s="348" t="s">
        <v>631</v>
      </c>
      <c r="D40" s="116" t="s">
        <v>248</v>
      </c>
      <c r="E40" s="247">
        <f t="shared" si="2"/>
        <v>55</v>
      </c>
      <c r="F40" s="237">
        <f t="shared" si="0"/>
        <v>11</v>
      </c>
      <c r="G40" s="238">
        <f t="shared" si="1"/>
        <v>-0.26666666666666666</v>
      </c>
      <c r="H40" s="356"/>
      <c r="I40" s="329">
        <v>11</v>
      </c>
      <c r="J40" s="329">
        <v>9</v>
      </c>
      <c r="K40" s="329">
        <v>9</v>
      </c>
      <c r="L40" s="329">
        <v>11</v>
      </c>
      <c r="M40" s="329">
        <v>15</v>
      </c>
    </row>
    <row r="41" spans="1:13" s="27" customFormat="1" x14ac:dyDescent="0.35">
      <c r="A41" s="271" t="s">
        <v>227</v>
      </c>
      <c r="B41" s="271" t="s">
        <v>238</v>
      </c>
      <c r="C41" s="348" t="s">
        <v>1318</v>
      </c>
      <c r="D41" s="116" t="s">
        <v>249</v>
      </c>
      <c r="E41" s="247">
        <f t="shared" si="2"/>
        <v>59</v>
      </c>
      <c r="F41" s="237">
        <f t="shared" si="0"/>
        <v>11.8</v>
      </c>
      <c r="G41" s="238">
        <f t="shared" si="1"/>
        <v>-0.86363636363636365</v>
      </c>
      <c r="H41" s="356"/>
      <c r="I41" s="329">
        <v>3</v>
      </c>
      <c r="J41" s="329">
        <v>15</v>
      </c>
      <c r="K41" s="329">
        <v>19</v>
      </c>
      <c r="L41" s="329"/>
      <c r="M41" s="329">
        <v>22</v>
      </c>
    </row>
    <row r="42" spans="1:13" s="27" customFormat="1" x14ac:dyDescent="0.35">
      <c r="A42" s="272" t="s">
        <v>259</v>
      </c>
      <c r="B42" s="272" t="s">
        <v>260</v>
      </c>
      <c r="C42" s="348" t="s">
        <v>723</v>
      </c>
      <c r="D42" s="114" t="s">
        <v>261</v>
      </c>
      <c r="E42" s="247">
        <f t="shared" si="2"/>
        <v>61</v>
      </c>
      <c r="F42" s="237">
        <f t="shared" si="0"/>
        <v>12.2</v>
      </c>
      <c r="G42" s="238"/>
      <c r="H42" s="356"/>
      <c r="I42" s="329">
        <v>30</v>
      </c>
      <c r="J42" s="329">
        <v>21</v>
      </c>
      <c r="K42" s="329">
        <v>10</v>
      </c>
      <c r="L42" s="329"/>
      <c r="M42" s="329"/>
    </row>
    <row r="43" spans="1:13" s="27" customFormat="1" x14ac:dyDescent="0.35">
      <c r="A43" s="271" t="s">
        <v>227</v>
      </c>
      <c r="B43" s="271" t="s">
        <v>238</v>
      </c>
      <c r="C43" s="348" t="s">
        <v>468</v>
      </c>
      <c r="D43" s="116" t="s">
        <v>241</v>
      </c>
      <c r="E43" s="247">
        <f t="shared" si="2"/>
        <v>62</v>
      </c>
      <c r="F43" s="237">
        <f t="shared" si="0"/>
        <v>12.4</v>
      </c>
      <c r="G43" s="238">
        <f t="shared" si="1"/>
        <v>0.54545454545454541</v>
      </c>
      <c r="H43" s="356"/>
      <c r="I43" s="329">
        <v>17</v>
      </c>
      <c r="J43" s="329">
        <v>9</v>
      </c>
      <c r="K43" s="329">
        <v>12</v>
      </c>
      <c r="L43" s="329">
        <v>13</v>
      </c>
      <c r="M43" s="329">
        <v>11</v>
      </c>
    </row>
    <row r="44" spans="1:13" s="27" customFormat="1" x14ac:dyDescent="0.35">
      <c r="A44" s="271" t="s">
        <v>285</v>
      </c>
      <c r="B44" s="271" t="s">
        <v>232</v>
      </c>
      <c r="C44" s="348" t="s">
        <v>593</v>
      </c>
      <c r="D44" s="116" t="s">
        <v>301</v>
      </c>
      <c r="E44" s="247">
        <f t="shared" si="2"/>
        <v>63</v>
      </c>
      <c r="F44" s="237">
        <f t="shared" si="0"/>
        <v>12.6</v>
      </c>
      <c r="G44" s="238">
        <f t="shared" si="1"/>
        <v>-8.3333333333333329E-2</v>
      </c>
      <c r="H44" s="356"/>
      <c r="I44" s="329">
        <v>11</v>
      </c>
      <c r="J44" s="329">
        <v>13</v>
      </c>
      <c r="K44" s="329">
        <v>16</v>
      </c>
      <c r="L44" s="329">
        <v>11</v>
      </c>
      <c r="M44" s="329">
        <v>12</v>
      </c>
    </row>
    <row r="45" spans="1:13" s="27" customFormat="1" x14ac:dyDescent="0.35">
      <c r="A45" s="272" t="s">
        <v>259</v>
      </c>
      <c r="B45" s="272" t="s">
        <v>269</v>
      </c>
      <c r="C45" s="348" t="s">
        <v>539</v>
      </c>
      <c r="D45" s="114" t="s">
        <v>272</v>
      </c>
      <c r="E45" s="247">
        <f t="shared" si="2"/>
        <v>64</v>
      </c>
      <c r="F45" s="237">
        <f t="shared" si="0"/>
        <v>12.8</v>
      </c>
      <c r="G45" s="238">
        <f t="shared" si="1"/>
        <v>1</v>
      </c>
      <c r="H45" s="356"/>
      <c r="I45" s="329">
        <v>20</v>
      </c>
      <c r="J45" s="329">
        <v>15</v>
      </c>
      <c r="K45" s="329">
        <v>11</v>
      </c>
      <c r="L45" s="329">
        <v>8</v>
      </c>
      <c r="M45" s="329">
        <v>10</v>
      </c>
    </row>
    <row r="46" spans="1:13" s="27" customFormat="1" x14ac:dyDescent="0.35">
      <c r="A46" s="272" t="s">
        <v>259</v>
      </c>
      <c r="B46" s="272" t="s">
        <v>269</v>
      </c>
      <c r="C46" s="348" t="s">
        <v>745</v>
      </c>
      <c r="D46" s="275" t="s">
        <v>271</v>
      </c>
      <c r="E46" s="247">
        <f t="shared" si="2"/>
        <v>65</v>
      </c>
      <c r="F46" s="237">
        <f t="shared" si="0"/>
        <v>13</v>
      </c>
      <c r="G46" s="238"/>
      <c r="H46" s="356"/>
      <c r="I46" s="329">
        <v>49</v>
      </c>
      <c r="J46" s="329">
        <v>16</v>
      </c>
      <c r="K46" s="329"/>
      <c r="L46" s="329"/>
      <c r="M46" s="329"/>
    </row>
    <row r="47" spans="1:13" s="27" customFormat="1" x14ac:dyDescent="0.35">
      <c r="A47" s="271" t="s">
        <v>227</v>
      </c>
      <c r="B47" s="271" t="s">
        <v>232</v>
      </c>
      <c r="C47" s="348" t="s">
        <v>725</v>
      </c>
      <c r="D47" s="116" t="s">
        <v>237</v>
      </c>
      <c r="E47" s="247">
        <f t="shared" si="2"/>
        <v>71</v>
      </c>
      <c r="F47" s="237">
        <f t="shared" si="0"/>
        <v>14.2</v>
      </c>
      <c r="G47" s="238">
        <f t="shared" si="1"/>
        <v>-0.1875</v>
      </c>
      <c r="H47" s="356"/>
      <c r="I47" s="329">
        <v>13</v>
      </c>
      <c r="J47" s="329">
        <v>14</v>
      </c>
      <c r="K47" s="329">
        <v>17</v>
      </c>
      <c r="L47" s="329">
        <v>11</v>
      </c>
      <c r="M47" s="329">
        <v>16</v>
      </c>
    </row>
    <row r="48" spans="1:13" s="27" customFormat="1" x14ac:dyDescent="0.35">
      <c r="A48" s="271" t="s">
        <v>285</v>
      </c>
      <c r="B48" s="271" t="s">
        <v>232</v>
      </c>
      <c r="C48" s="348" t="s">
        <v>595</v>
      </c>
      <c r="D48" s="116" t="s">
        <v>299</v>
      </c>
      <c r="E48" s="247">
        <f t="shared" si="2"/>
        <v>71</v>
      </c>
      <c r="F48" s="237">
        <f t="shared" si="0"/>
        <v>14.2</v>
      </c>
      <c r="G48" s="238">
        <f t="shared" si="1"/>
        <v>-0.17647058823529413</v>
      </c>
      <c r="H48" s="356"/>
      <c r="I48" s="329">
        <v>14</v>
      </c>
      <c r="J48" s="329">
        <v>11</v>
      </c>
      <c r="K48" s="329">
        <v>15</v>
      </c>
      <c r="L48" s="329">
        <v>14</v>
      </c>
      <c r="M48" s="329">
        <v>17</v>
      </c>
    </row>
    <row r="49" spans="1:13" s="27" customFormat="1" x14ac:dyDescent="0.35">
      <c r="A49" s="271" t="s">
        <v>227</v>
      </c>
      <c r="B49" s="271" t="s">
        <v>238</v>
      </c>
      <c r="C49" s="348" t="s">
        <v>692</v>
      </c>
      <c r="D49" s="116" t="s">
        <v>255</v>
      </c>
      <c r="E49" s="247">
        <f t="shared" si="2"/>
        <v>75</v>
      </c>
      <c r="F49" s="237">
        <f t="shared" si="0"/>
        <v>15</v>
      </c>
      <c r="G49" s="238">
        <f t="shared" si="1"/>
        <v>0.2857142857142857</v>
      </c>
      <c r="H49" s="356"/>
      <c r="I49" s="329">
        <v>18</v>
      </c>
      <c r="J49" s="329">
        <v>12</v>
      </c>
      <c r="K49" s="329">
        <v>17</v>
      </c>
      <c r="L49" s="329">
        <v>14</v>
      </c>
      <c r="M49" s="329">
        <v>14</v>
      </c>
    </row>
    <row r="50" spans="1:13" s="27" customFormat="1" x14ac:dyDescent="0.35">
      <c r="A50" s="272" t="s">
        <v>259</v>
      </c>
      <c r="B50" s="272" t="s">
        <v>269</v>
      </c>
      <c r="C50" s="348" t="s">
        <v>748</v>
      </c>
      <c r="D50" s="114" t="s">
        <v>270</v>
      </c>
      <c r="E50" s="247">
        <f t="shared" si="2"/>
        <v>78</v>
      </c>
      <c r="F50" s="237">
        <f t="shared" si="0"/>
        <v>15.6</v>
      </c>
      <c r="G50" s="238">
        <f t="shared" si="1"/>
        <v>0.11764705882352941</v>
      </c>
      <c r="H50" s="356"/>
      <c r="I50" s="329">
        <v>19</v>
      </c>
      <c r="J50" s="329">
        <v>15</v>
      </c>
      <c r="K50" s="329">
        <v>12</v>
      </c>
      <c r="L50" s="329">
        <v>15</v>
      </c>
      <c r="M50" s="329">
        <v>17</v>
      </c>
    </row>
    <row r="51" spans="1:13" s="27" customFormat="1" x14ac:dyDescent="0.35">
      <c r="A51" s="271" t="s">
        <v>227</v>
      </c>
      <c r="B51" s="271" t="s">
        <v>232</v>
      </c>
      <c r="C51" s="348" t="s">
        <v>1317</v>
      </c>
      <c r="D51" s="116" t="s">
        <v>235</v>
      </c>
      <c r="E51" s="247">
        <f t="shared" si="2"/>
        <v>82</v>
      </c>
      <c r="F51" s="237">
        <f t="shared" si="0"/>
        <v>16.399999999999999</v>
      </c>
      <c r="G51" s="238">
        <f t="shared" si="1"/>
        <v>-0.5</v>
      </c>
      <c r="H51" s="356"/>
      <c r="I51" s="329">
        <v>11</v>
      </c>
      <c r="J51" s="329">
        <v>18</v>
      </c>
      <c r="K51" s="329">
        <v>21</v>
      </c>
      <c r="L51" s="329">
        <v>10</v>
      </c>
      <c r="M51" s="329">
        <v>22</v>
      </c>
    </row>
    <row r="52" spans="1:13" s="27" customFormat="1" x14ac:dyDescent="0.35">
      <c r="A52" s="272" t="s">
        <v>259</v>
      </c>
      <c r="B52" s="272" t="s">
        <v>260</v>
      </c>
      <c r="C52" s="348" t="s">
        <v>1329</v>
      </c>
      <c r="D52" s="114" t="s">
        <v>266</v>
      </c>
      <c r="E52" s="247">
        <f t="shared" si="2"/>
        <v>85</v>
      </c>
      <c r="F52" s="237">
        <f t="shared" si="0"/>
        <v>17</v>
      </c>
      <c r="G52" s="238">
        <f t="shared" si="1"/>
        <v>-0.31818181818181818</v>
      </c>
      <c r="H52" s="356"/>
      <c r="I52" s="329">
        <v>15</v>
      </c>
      <c r="J52" s="329">
        <v>18</v>
      </c>
      <c r="K52" s="329">
        <v>13</v>
      </c>
      <c r="L52" s="329">
        <v>17</v>
      </c>
      <c r="M52" s="329">
        <v>22</v>
      </c>
    </row>
    <row r="53" spans="1:13" s="27" customFormat="1" x14ac:dyDescent="0.35">
      <c r="A53" s="271" t="s">
        <v>285</v>
      </c>
      <c r="B53" s="271" t="s">
        <v>232</v>
      </c>
      <c r="C53" s="348" t="s">
        <v>582</v>
      </c>
      <c r="D53" s="116" t="s">
        <v>300</v>
      </c>
      <c r="E53" s="247">
        <f t="shared" si="2"/>
        <v>87</v>
      </c>
      <c r="F53" s="237">
        <f t="shared" si="0"/>
        <v>17.399999999999999</v>
      </c>
      <c r="G53" s="238">
        <f t="shared" si="1"/>
        <v>-0.27272727272727271</v>
      </c>
      <c r="H53" s="356"/>
      <c r="I53" s="329">
        <v>16</v>
      </c>
      <c r="J53" s="329">
        <v>19</v>
      </c>
      <c r="K53" s="329">
        <v>12</v>
      </c>
      <c r="L53" s="329">
        <v>18</v>
      </c>
      <c r="M53" s="329">
        <v>22</v>
      </c>
    </row>
    <row r="54" spans="1:13" s="27" customFormat="1" x14ac:dyDescent="0.35">
      <c r="A54" s="271" t="s">
        <v>285</v>
      </c>
      <c r="B54" s="271" t="s">
        <v>232</v>
      </c>
      <c r="C54" s="348" t="s">
        <v>580</v>
      </c>
      <c r="D54" s="116" t="s">
        <v>297</v>
      </c>
      <c r="E54" s="247">
        <f t="shared" si="2"/>
        <v>92</v>
      </c>
      <c r="F54" s="237">
        <f t="shared" si="0"/>
        <v>18.399999999999999</v>
      </c>
      <c r="G54" s="238">
        <f t="shared" si="1"/>
        <v>-0.6428571428571429</v>
      </c>
      <c r="H54" s="356"/>
      <c r="I54" s="329">
        <v>10</v>
      </c>
      <c r="J54" s="329">
        <v>18</v>
      </c>
      <c r="K54" s="329">
        <v>14</v>
      </c>
      <c r="L54" s="329">
        <v>22</v>
      </c>
      <c r="M54" s="329">
        <v>28</v>
      </c>
    </row>
    <row r="55" spans="1:13" s="27" customFormat="1" x14ac:dyDescent="0.35">
      <c r="A55" s="271" t="s">
        <v>285</v>
      </c>
      <c r="B55" s="271" t="s">
        <v>232</v>
      </c>
      <c r="C55" s="348" t="s">
        <v>1320</v>
      </c>
      <c r="D55" s="116" t="s">
        <v>293</v>
      </c>
      <c r="E55" s="247">
        <f t="shared" si="2"/>
        <v>93</v>
      </c>
      <c r="F55" s="237">
        <f t="shared" si="0"/>
        <v>18.600000000000001</v>
      </c>
      <c r="G55" s="238">
        <f t="shared" si="1"/>
        <v>-0.1111111111111111</v>
      </c>
      <c r="H55" s="356"/>
      <c r="I55" s="329">
        <v>16</v>
      </c>
      <c r="J55" s="329">
        <v>16</v>
      </c>
      <c r="K55" s="329">
        <v>23</v>
      </c>
      <c r="L55" s="329">
        <v>20</v>
      </c>
      <c r="M55" s="329">
        <v>18</v>
      </c>
    </row>
    <row r="56" spans="1:13" s="27" customFormat="1" x14ac:dyDescent="0.35">
      <c r="A56" s="271" t="s">
        <v>285</v>
      </c>
      <c r="B56" s="271" t="s">
        <v>232</v>
      </c>
      <c r="C56" s="348" t="s">
        <v>383</v>
      </c>
      <c r="D56" s="116" t="s">
        <v>290</v>
      </c>
      <c r="E56" s="247">
        <f t="shared" si="2"/>
        <v>96</v>
      </c>
      <c r="F56" s="237">
        <f t="shared" si="0"/>
        <v>19.2</v>
      </c>
      <c r="G56" s="238">
        <f t="shared" si="1"/>
        <v>0.5</v>
      </c>
      <c r="H56" s="356"/>
      <c r="I56" s="329">
        <v>9</v>
      </c>
      <c r="J56" s="329">
        <v>31</v>
      </c>
      <c r="K56" s="329">
        <v>35</v>
      </c>
      <c r="L56" s="329">
        <v>15</v>
      </c>
      <c r="M56" s="329">
        <v>6</v>
      </c>
    </row>
    <row r="57" spans="1:13" s="27" customFormat="1" x14ac:dyDescent="0.35">
      <c r="A57" s="272" t="s">
        <v>259</v>
      </c>
      <c r="B57" s="272" t="s">
        <v>1289</v>
      </c>
      <c r="C57" s="348" t="s">
        <v>542</v>
      </c>
      <c r="D57" s="114" t="s">
        <v>267</v>
      </c>
      <c r="E57" s="247">
        <f t="shared" si="2"/>
        <v>96</v>
      </c>
      <c r="F57" s="237">
        <f t="shared" si="0"/>
        <v>19.2</v>
      </c>
      <c r="G57" s="238">
        <f t="shared" si="1"/>
        <v>3.25</v>
      </c>
      <c r="H57" s="356"/>
      <c r="I57" s="329">
        <v>34</v>
      </c>
      <c r="J57" s="329">
        <v>21</v>
      </c>
      <c r="K57" s="329">
        <v>19</v>
      </c>
      <c r="L57" s="329">
        <v>14</v>
      </c>
      <c r="M57" s="329">
        <v>8</v>
      </c>
    </row>
    <row r="58" spans="1:13" s="27" customFormat="1" x14ac:dyDescent="0.35">
      <c r="A58" s="271" t="s">
        <v>227</v>
      </c>
      <c r="B58" s="271" t="s">
        <v>228</v>
      </c>
      <c r="C58" s="348" t="s">
        <v>673</v>
      </c>
      <c r="D58" s="116" t="s">
        <v>229</v>
      </c>
      <c r="E58" s="247">
        <f t="shared" si="2"/>
        <v>103</v>
      </c>
      <c r="F58" s="237">
        <f t="shared" si="0"/>
        <v>20.6</v>
      </c>
      <c r="G58" s="238">
        <f t="shared" si="1"/>
        <v>0.1875</v>
      </c>
      <c r="H58" s="356"/>
      <c r="I58" s="329">
        <v>19</v>
      </c>
      <c r="J58" s="329">
        <v>17</v>
      </c>
      <c r="K58" s="329">
        <v>28</v>
      </c>
      <c r="L58" s="329">
        <v>23</v>
      </c>
      <c r="M58" s="329">
        <v>16</v>
      </c>
    </row>
    <row r="59" spans="1:13" s="27" customFormat="1" x14ac:dyDescent="0.35">
      <c r="A59" s="271" t="s">
        <v>285</v>
      </c>
      <c r="B59" s="271" t="s">
        <v>302</v>
      </c>
      <c r="C59" s="348" t="s">
        <v>621</v>
      </c>
      <c r="D59" s="116" t="s">
        <v>304</v>
      </c>
      <c r="E59" s="247">
        <f t="shared" si="2"/>
        <v>113</v>
      </c>
      <c r="F59" s="237">
        <f t="shared" si="0"/>
        <v>22.6</v>
      </c>
      <c r="G59" s="238">
        <f t="shared" si="1"/>
        <v>0.65</v>
      </c>
      <c r="H59" s="356"/>
      <c r="I59" s="329">
        <v>33</v>
      </c>
      <c r="J59" s="329">
        <v>20</v>
      </c>
      <c r="K59" s="329">
        <v>22</v>
      </c>
      <c r="L59" s="329">
        <v>18</v>
      </c>
      <c r="M59" s="329">
        <v>20</v>
      </c>
    </row>
    <row r="60" spans="1:13" s="27" customFormat="1" x14ac:dyDescent="0.35">
      <c r="A60" s="271" t="s">
        <v>285</v>
      </c>
      <c r="B60" s="271" t="s">
        <v>232</v>
      </c>
      <c r="C60" s="348" t="s">
        <v>398</v>
      </c>
      <c r="D60" s="116" t="s">
        <v>296</v>
      </c>
      <c r="E60" s="247">
        <f t="shared" si="2"/>
        <v>113</v>
      </c>
      <c r="F60" s="237">
        <f t="shared" si="0"/>
        <v>22.6</v>
      </c>
      <c r="G60" s="238">
        <f t="shared" si="1"/>
        <v>0.70588235294117652</v>
      </c>
      <c r="H60" s="356"/>
      <c r="I60" s="329">
        <v>29</v>
      </c>
      <c r="J60" s="329">
        <v>13</v>
      </c>
      <c r="K60" s="329">
        <v>31</v>
      </c>
      <c r="L60" s="329">
        <v>23</v>
      </c>
      <c r="M60" s="329">
        <v>17</v>
      </c>
    </row>
    <row r="61" spans="1:13" s="27" customFormat="1" x14ac:dyDescent="0.35">
      <c r="A61" s="271" t="s">
        <v>227</v>
      </c>
      <c r="B61" s="271" t="s">
        <v>232</v>
      </c>
      <c r="C61" s="348" t="s">
        <v>1327</v>
      </c>
      <c r="D61" s="116" t="s">
        <v>236</v>
      </c>
      <c r="E61" s="247">
        <f t="shared" si="2"/>
        <v>122</v>
      </c>
      <c r="F61" s="237">
        <f t="shared" si="0"/>
        <v>24.4</v>
      </c>
      <c r="G61" s="238">
        <f t="shared" si="1"/>
        <v>-0.14814814814814814</v>
      </c>
      <c r="H61" s="356"/>
      <c r="I61" s="329">
        <v>23</v>
      </c>
      <c r="J61" s="329">
        <v>31</v>
      </c>
      <c r="K61" s="329">
        <v>17</v>
      </c>
      <c r="L61" s="329">
        <v>24</v>
      </c>
      <c r="M61" s="329">
        <v>27</v>
      </c>
    </row>
    <row r="62" spans="1:13" s="27" customFormat="1" x14ac:dyDescent="0.35">
      <c r="A62" s="271" t="s">
        <v>285</v>
      </c>
      <c r="B62" s="271" t="s">
        <v>1316</v>
      </c>
      <c r="C62" s="348" t="s">
        <v>629</v>
      </c>
      <c r="D62" s="116" t="s">
        <v>306</v>
      </c>
      <c r="E62" s="247">
        <f t="shared" si="2"/>
        <v>146</v>
      </c>
      <c r="F62" s="237">
        <f t="shared" si="0"/>
        <v>29.2</v>
      </c>
      <c r="G62" s="238">
        <f t="shared" si="1"/>
        <v>0.83333333333333337</v>
      </c>
      <c r="H62" s="356"/>
      <c r="I62" s="329">
        <v>44</v>
      </c>
      <c r="J62" s="329">
        <v>25</v>
      </c>
      <c r="K62" s="329">
        <v>34</v>
      </c>
      <c r="L62" s="329">
        <v>19</v>
      </c>
      <c r="M62" s="329">
        <v>24</v>
      </c>
    </row>
    <row r="63" spans="1:13" s="27" customFormat="1" x14ac:dyDescent="0.35">
      <c r="A63" s="271" t="s">
        <v>227</v>
      </c>
      <c r="B63" s="271" t="s">
        <v>238</v>
      </c>
      <c r="C63" s="348" t="s">
        <v>1325</v>
      </c>
      <c r="D63" s="116" t="s">
        <v>251</v>
      </c>
      <c r="E63" s="247">
        <f t="shared" si="2"/>
        <v>164</v>
      </c>
      <c r="F63" s="237">
        <f t="shared" si="0"/>
        <v>32.799999999999997</v>
      </c>
      <c r="G63" s="238">
        <f t="shared" si="1"/>
        <v>-5.128205128205128E-2</v>
      </c>
      <c r="H63" s="356"/>
      <c r="I63" s="329">
        <v>37</v>
      </c>
      <c r="J63" s="329">
        <v>31</v>
      </c>
      <c r="K63" s="329">
        <v>31</v>
      </c>
      <c r="L63" s="329">
        <v>26</v>
      </c>
      <c r="M63" s="329">
        <v>39</v>
      </c>
    </row>
    <row r="64" spans="1:13" s="27" customFormat="1" x14ac:dyDescent="0.35">
      <c r="A64" s="271" t="s">
        <v>275</v>
      </c>
      <c r="B64" s="271" t="s">
        <v>276</v>
      </c>
      <c r="C64" s="348" t="s">
        <v>1312</v>
      </c>
      <c r="D64" s="116" t="s">
        <v>278</v>
      </c>
      <c r="E64" s="247">
        <f t="shared" si="2"/>
        <v>175</v>
      </c>
      <c r="F64" s="237">
        <f t="shared" si="0"/>
        <v>35</v>
      </c>
      <c r="G64" s="238">
        <f t="shared" si="1"/>
        <v>0.14285714285714285</v>
      </c>
      <c r="H64" s="356"/>
      <c r="I64" s="329">
        <v>40</v>
      </c>
      <c r="J64" s="329">
        <v>37</v>
      </c>
      <c r="K64" s="329">
        <v>34</v>
      </c>
      <c r="L64" s="329">
        <v>29</v>
      </c>
      <c r="M64" s="329">
        <v>35</v>
      </c>
    </row>
    <row r="65" spans="1:13" s="27" customFormat="1" x14ac:dyDescent="0.35">
      <c r="A65" s="271" t="s">
        <v>307</v>
      </c>
      <c r="B65" s="271" t="s">
        <v>307</v>
      </c>
      <c r="C65" s="348" t="s">
        <v>640</v>
      </c>
      <c r="D65" s="274" t="s">
        <v>309</v>
      </c>
      <c r="E65" s="247">
        <f t="shared" si="2"/>
        <v>218</v>
      </c>
      <c r="F65" s="237">
        <f t="shared" si="0"/>
        <v>43.6</v>
      </c>
      <c r="G65" s="238"/>
      <c r="H65" s="356"/>
      <c r="I65" s="329">
        <v>100</v>
      </c>
      <c r="J65" s="329">
        <v>68</v>
      </c>
      <c r="K65" s="329">
        <v>42</v>
      </c>
      <c r="L65" s="329">
        <v>8</v>
      </c>
      <c r="M65" s="329"/>
    </row>
    <row r="66" spans="1:13" s="27" customFormat="1" x14ac:dyDescent="0.35">
      <c r="A66" s="271" t="s">
        <v>307</v>
      </c>
      <c r="B66" s="271" t="s">
        <v>307</v>
      </c>
      <c r="C66" s="348" t="s">
        <v>639</v>
      </c>
      <c r="D66" s="274" t="s">
        <v>308</v>
      </c>
      <c r="E66" s="247">
        <f t="shared" si="2"/>
        <v>227</v>
      </c>
      <c r="F66" s="237">
        <f t="shared" si="0"/>
        <v>45.4</v>
      </c>
      <c r="G66" s="238"/>
      <c r="H66" s="356"/>
      <c r="I66" s="329">
        <v>93</v>
      </c>
      <c r="J66" s="329">
        <v>86</v>
      </c>
      <c r="K66" s="329">
        <v>44</v>
      </c>
      <c r="L66" s="329">
        <v>4</v>
      </c>
      <c r="M66" s="329"/>
    </row>
    <row r="67" spans="1:13" s="27" customFormat="1" x14ac:dyDescent="0.35">
      <c r="A67" s="272" t="s">
        <v>259</v>
      </c>
      <c r="B67" s="272" t="s">
        <v>260</v>
      </c>
      <c r="C67" s="348" t="s">
        <v>547</v>
      </c>
      <c r="D67" s="114" t="s">
        <v>263</v>
      </c>
      <c r="E67" s="247">
        <f t="shared" si="2"/>
        <v>272</v>
      </c>
      <c r="F67" s="237">
        <f t="shared" ref="F67:F76" si="3">E67/5</f>
        <v>54.4</v>
      </c>
      <c r="G67" s="238">
        <f t="shared" si="1"/>
        <v>1</v>
      </c>
      <c r="H67" s="356"/>
      <c r="I67" s="329">
        <v>68</v>
      </c>
      <c r="J67" s="329">
        <v>77</v>
      </c>
      <c r="K67" s="329">
        <v>44</v>
      </c>
      <c r="L67" s="329">
        <v>49</v>
      </c>
      <c r="M67" s="329">
        <v>34</v>
      </c>
    </row>
    <row r="68" spans="1:13" s="27" customFormat="1" ht="43.5" x14ac:dyDescent="0.35">
      <c r="A68" s="271" t="s">
        <v>227</v>
      </c>
      <c r="B68" s="271" t="s">
        <v>228</v>
      </c>
      <c r="C68" s="348" t="s">
        <v>1321</v>
      </c>
      <c r="D68" s="116" t="s">
        <v>231</v>
      </c>
      <c r="E68" s="247">
        <f t="shared" si="2"/>
        <v>350</v>
      </c>
      <c r="F68" s="237">
        <f t="shared" si="3"/>
        <v>70</v>
      </c>
      <c r="G68" s="238">
        <f t="shared" si="1"/>
        <v>-5.128205128205128E-2</v>
      </c>
      <c r="H68" s="356"/>
      <c r="I68" s="329">
        <v>74</v>
      </c>
      <c r="J68" s="329">
        <v>63</v>
      </c>
      <c r="K68" s="329">
        <v>73</v>
      </c>
      <c r="L68" s="329">
        <v>62</v>
      </c>
      <c r="M68" s="329">
        <v>78</v>
      </c>
    </row>
    <row r="69" spans="1:13" s="27" customFormat="1" x14ac:dyDescent="0.35">
      <c r="A69" s="272" t="s">
        <v>259</v>
      </c>
      <c r="B69" s="272" t="s">
        <v>269</v>
      </c>
      <c r="C69" s="348" t="s">
        <v>541</v>
      </c>
      <c r="D69" s="114" t="s">
        <v>274</v>
      </c>
      <c r="E69" s="247">
        <f t="shared" ref="E69:E76" si="4">SUM(I69:M69)</f>
        <v>456</v>
      </c>
      <c r="F69" s="237">
        <f t="shared" si="3"/>
        <v>91.2</v>
      </c>
      <c r="G69" s="238">
        <f t="shared" ref="G69:G76" si="5">((I69-M69)/M69)</f>
        <v>-0.16304347826086957</v>
      </c>
      <c r="H69" s="356"/>
      <c r="I69" s="329">
        <v>77</v>
      </c>
      <c r="J69" s="329">
        <v>82</v>
      </c>
      <c r="K69" s="329">
        <v>105</v>
      </c>
      <c r="L69" s="329">
        <v>100</v>
      </c>
      <c r="M69" s="329">
        <v>92</v>
      </c>
    </row>
    <row r="70" spans="1:13" s="27" customFormat="1" ht="43.5" x14ac:dyDescent="0.35">
      <c r="A70" s="272" t="s">
        <v>259</v>
      </c>
      <c r="B70" s="272" t="s">
        <v>260</v>
      </c>
      <c r="C70" s="348" t="s">
        <v>1322</v>
      </c>
      <c r="D70" s="114" t="s">
        <v>264</v>
      </c>
      <c r="E70" s="247">
        <f t="shared" si="4"/>
        <v>516</v>
      </c>
      <c r="F70" s="237">
        <f t="shared" si="3"/>
        <v>103.2</v>
      </c>
      <c r="G70" s="238">
        <f t="shared" si="5"/>
        <v>0.38636363636363635</v>
      </c>
      <c r="H70" s="356"/>
      <c r="I70" s="329">
        <v>122</v>
      </c>
      <c r="J70" s="329">
        <v>108</v>
      </c>
      <c r="K70" s="329">
        <v>113</v>
      </c>
      <c r="L70" s="329">
        <v>85</v>
      </c>
      <c r="M70" s="329">
        <v>88</v>
      </c>
    </row>
    <row r="71" spans="1:13" s="27" customFormat="1" x14ac:dyDescent="0.35">
      <c r="A71" s="271" t="s">
        <v>307</v>
      </c>
      <c r="B71" s="271" t="s">
        <v>307</v>
      </c>
      <c r="C71" s="348" t="s">
        <v>638</v>
      </c>
      <c r="D71" s="274" t="s">
        <v>311</v>
      </c>
      <c r="E71" s="247">
        <f t="shared" si="4"/>
        <v>566</v>
      </c>
      <c r="F71" s="237">
        <f t="shared" si="3"/>
        <v>113.2</v>
      </c>
      <c r="G71" s="238"/>
      <c r="H71" s="356"/>
      <c r="I71" s="329">
        <v>263</v>
      </c>
      <c r="J71" s="329">
        <v>174</v>
      </c>
      <c r="K71" s="329">
        <v>112</v>
      </c>
      <c r="L71" s="329">
        <v>17</v>
      </c>
      <c r="M71" s="329"/>
    </row>
    <row r="72" spans="1:13" s="27" customFormat="1" x14ac:dyDescent="0.35">
      <c r="A72" s="272" t="s">
        <v>259</v>
      </c>
      <c r="B72" s="272" t="s">
        <v>260</v>
      </c>
      <c r="C72" s="348" t="s">
        <v>1319</v>
      </c>
      <c r="D72" s="114" t="s">
        <v>262</v>
      </c>
      <c r="E72" s="247">
        <f t="shared" si="4"/>
        <v>575</v>
      </c>
      <c r="F72" s="237">
        <f t="shared" si="3"/>
        <v>115</v>
      </c>
      <c r="G72" s="238">
        <f t="shared" si="5"/>
        <v>1.1710526315789473</v>
      </c>
      <c r="H72" s="356"/>
      <c r="I72" s="329">
        <v>165</v>
      </c>
      <c r="J72" s="329">
        <v>111</v>
      </c>
      <c r="K72" s="329">
        <v>137</v>
      </c>
      <c r="L72" s="329">
        <v>86</v>
      </c>
      <c r="M72" s="329">
        <v>76</v>
      </c>
    </row>
    <row r="73" spans="1:13" s="27" customFormat="1" x14ac:dyDescent="0.35">
      <c r="A73" s="271" t="s">
        <v>307</v>
      </c>
      <c r="B73" s="271" t="s">
        <v>307</v>
      </c>
      <c r="C73" s="348" t="s">
        <v>637</v>
      </c>
      <c r="D73" s="274" t="s">
        <v>310</v>
      </c>
      <c r="E73" s="247">
        <f t="shared" si="4"/>
        <v>597</v>
      </c>
      <c r="F73" s="237">
        <f t="shared" si="3"/>
        <v>119.4</v>
      </c>
      <c r="G73" s="238"/>
      <c r="H73" s="356"/>
      <c r="I73" s="329">
        <v>336</v>
      </c>
      <c r="J73" s="329">
        <v>188</v>
      </c>
      <c r="K73" s="329">
        <v>61</v>
      </c>
      <c r="L73" s="329">
        <v>12</v>
      </c>
      <c r="M73" s="329"/>
    </row>
    <row r="74" spans="1:13" s="27" customFormat="1" x14ac:dyDescent="0.35">
      <c r="A74" s="271" t="s">
        <v>285</v>
      </c>
      <c r="B74" s="271" t="s">
        <v>232</v>
      </c>
      <c r="C74" s="348" t="s">
        <v>577</v>
      </c>
      <c r="D74" s="116" t="s">
        <v>298</v>
      </c>
      <c r="E74" s="247">
        <f t="shared" si="4"/>
        <v>684</v>
      </c>
      <c r="F74" s="237">
        <f t="shared" si="3"/>
        <v>136.80000000000001</v>
      </c>
      <c r="G74" s="238">
        <f t="shared" si="5"/>
        <v>-0.41340782122905029</v>
      </c>
      <c r="H74" s="356"/>
      <c r="I74" s="329">
        <v>105</v>
      </c>
      <c r="J74" s="329">
        <v>136</v>
      </c>
      <c r="K74" s="329">
        <v>119</v>
      </c>
      <c r="L74" s="329">
        <v>145</v>
      </c>
      <c r="M74" s="329">
        <v>179</v>
      </c>
    </row>
    <row r="75" spans="1:13" s="27" customFormat="1" x14ac:dyDescent="0.35">
      <c r="A75" s="271" t="s">
        <v>227</v>
      </c>
      <c r="B75" s="271" t="s">
        <v>232</v>
      </c>
      <c r="C75" s="348" t="s">
        <v>1315</v>
      </c>
      <c r="D75" s="116" t="s">
        <v>234</v>
      </c>
      <c r="E75" s="247">
        <f t="shared" si="4"/>
        <v>2119</v>
      </c>
      <c r="F75" s="237">
        <f t="shared" si="3"/>
        <v>423.8</v>
      </c>
      <c r="G75" s="238">
        <f t="shared" si="5"/>
        <v>-3.1390134529147982E-2</v>
      </c>
      <c r="H75" s="356"/>
      <c r="I75" s="329">
        <v>432</v>
      </c>
      <c r="J75" s="329">
        <v>449</v>
      </c>
      <c r="K75" s="329">
        <v>396</v>
      </c>
      <c r="L75" s="329">
        <v>396</v>
      </c>
      <c r="M75" s="329">
        <v>446</v>
      </c>
    </row>
    <row r="76" spans="1:13" s="27" customFormat="1" ht="29" x14ac:dyDescent="0.35">
      <c r="A76" s="271" t="s">
        <v>307</v>
      </c>
      <c r="B76" s="271" t="s">
        <v>307</v>
      </c>
      <c r="C76" s="348" t="s">
        <v>1324</v>
      </c>
      <c r="D76" s="116" t="s">
        <v>312</v>
      </c>
      <c r="E76" s="247">
        <f t="shared" si="4"/>
        <v>3469</v>
      </c>
      <c r="F76" s="237">
        <f t="shared" si="3"/>
        <v>693.8</v>
      </c>
      <c r="G76" s="238">
        <f t="shared" si="5"/>
        <v>-0.79661016949152541</v>
      </c>
      <c r="H76" s="356"/>
      <c r="I76" s="329">
        <v>216</v>
      </c>
      <c r="J76" s="329">
        <v>407</v>
      </c>
      <c r="K76" s="329">
        <v>749</v>
      </c>
      <c r="L76" s="329">
        <v>1035</v>
      </c>
      <c r="M76" s="329">
        <v>1062</v>
      </c>
    </row>
    <row r="79" spans="1:13" s="28" customFormat="1" ht="46.5" x14ac:dyDescent="0.35">
      <c r="A79" s="242" t="s">
        <v>221</v>
      </c>
      <c r="B79" s="243" t="s">
        <v>222</v>
      </c>
      <c r="C79" s="243" t="s">
        <v>1330</v>
      </c>
      <c r="D79" s="243" t="s">
        <v>223</v>
      </c>
      <c r="E79" s="243" t="s">
        <v>1277</v>
      </c>
      <c r="F79" s="243" t="s">
        <v>1275</v>
      </c>
      <c r="G79" s="244" t="s">
        <v>1278</v>
      </c>
      <c r="H79" s="204"/>
      <c r="I79" s="242">
        <v>2019</v>
      </c>
      <c r="J79" s="243">
        <v>2018</v>
      </c>
      <c r="K79" s="243">
        <v>2017</v>
      </c>
      <c r="L79" s="243">
        <v>2016</v>
      </c>
      <c r="M79" s="244">
        <v>2015</v>
      </c>
    </row>
    <row r="80" spans="1:13" s="27" customFormat="1" ht="15.5" x14ac:dyDescent="0.35">
      <c r="A80" s="679" t="s">
        <v>315</v>
      </c>
      <c r="B80" s="680"/>
      <c r="C80" s="680"/>
      <c r="D80" s="681"/>
      <c r="E80" s="318">
        <f>SUM(I80:M80)</f>
        <v>1439</v>
      </c>
      <c r="F80" s="249">
        <f t="shared" ref="F80" si="6">E80/5</f>
        <v>287.8</v>
      </c>
      <c r="G80" s="323">
        <f>((I80-M80)/M80)</f>
        <v>-2.5000000000000001E-2</v>
      </c>
      <c r="H80" s="363"/>
      <c r="I80" s="367">
        <f>SUM(I81:I129)</f>
        <v>312</v>
      </c>
      <c r="J80" s="367">
        <f>SUM(J81:J129)</f>
        <v>304</v>
      </c>
      <c r="K80" s="367">
        <f>SUM(K81:K129)</f>
        <v>216</v>
      </c>
      <c r="L80" s="367">
        <f>SUM(L81:L129)</f>
        <v>287</v>
      </c>
      <c r="M80" s="367">
        <f>SUM(M81:M129)</f>
        <v>320</v>
      </c>
    </row>
    <row r="81" spans="1:13" s="27" customFormat="1" x14ac:dyDescent="0.35">
      <c r="A81" s="281" t="s">
        <v>259</v>
      </c>
      <c r="B81" s="281" t="s">
        <v>260</v>
      </c>
      <c r="C81" s="357" t="s">
        <v>1301</v>
      </c>
      <c r="D81" s="341" t="s">
        <v>1306</v>
      </c>
      <c r="E81" s="247">
        <f t="shared" ref="E81:E129" si="7">SUM(I81:M81)</f>
        <v>1</v>
      </c>
      <c r="F81" s="237">
        <f t="shared" ref="F81:F129" si="8">E81/5</f>
        <v>0.2</v>
      </c>
      <c r="G81" s="238"/>
      <c r="H81" s="356"/>
      <c r="I81" s="329">
        <v>1</v>
      </c>
      <c r="J81" s="329"/>
      <c r="K81" s="329"/>
      <c r="L81" s="329"/>
      <c r="M81" s="329"/>
    </row>
    <row r="82" spans="1:13" s="27" customFormat="1" x14ac:dyDescent="0.35">
      <c r="A82" s="281" t="s">
        <v>259</v>
      </c>
      <c r="B82" s="281" t="s">
        <v>260</v>
      </c>
      <c r="C82" s="358" t="s">
        <v>901</v>
      </c>
      <c r="D82" s="341" t="s">
        <v>1347</v>
      </c>
      <c r="E82" s="247">
        <f t="shared" si="7"/>
        <v>2</v>
      </c>
      <c r="F82" s="237">
        <f t="shared" si="8"/>
        <v>0.4</v>
      </c>
      <c r="G82" s="238"/>
      <c r="H82" s="356"/>
      <c r="I82" s="329">
        <v>2</v>
      </c>
      <c r="J82" s="329"/>
      <c r="K82" s="329"/>
      <c r="L82" s="329"/>
      <c r="M82" s="329"/>
    </row>
    <row r="83" spans="1:13" s="97" customFormat="1" x14ac:dyDescent="0.35">
      <c r="A83" s="281" t="s">
        <v>275</v>
      </c>
      <c r="B83" s="281" t="s">
        <v>276</v>
      </c>
      <c r="C83" s="359" t="s">
        <v>934</v>
      </c>
      <c r="D83" s="337" t="s">
        <v>347</v>
      </c>
      <c r="E83" s="247">
        <f t="shared" si="7"/>
        <v>3</v>
      </c>
      <c r="F83" s="237">
        <f t="shared" si="8"/>
        <v>0.6</v>
      </c>
      <c r="G83" s="238">
        <f t="shared" ref="G83:G88" si="9">((I83-M83)/M83)</f>
        <v>-1</v>
      </c>
      <c r="H83" s="356"/>
      <c r="I83" s="329">
        <v>0</v>
      </c>
      <c r="J83" s="329"/>
      <c r="K83" s="329"/>
      <c r="L83" s="329"/>
      <c r="M83" s="329">
        <v>3</v>
      </c>
    </row>
    <row r="84" spans="1:13" s="27" customFormat="1" x14ac:dyDescent="0.35">
      <c r="A84" s="281" t="s">
        <v>285</v>
      </c>
      <c r="B84" s="281" t="s">
        <v>302</v>
      </c>
      <c r="C84" s="360" t="s">
        <v>627</v>
      </c>
      <c r="D84" s="337" t="s">
        <v>360</v>
      </c>
      <c r="E84" s="247">
        <f t="shared" si="7"/>
        <v>3</v>
      </c>
      <c r="F84" s="237">
        <f t="shared" si="8"/>
        <v>0.6</v>
      </c>
      <c r="G84" s="238"/>
      <c r="H84" s="356"/>
      <c r="I84" s="329">
        <v>1</v>
      </c>
      <c r="J84" s="329">
        <v>2</v>
      </c>
      <c r="K84" s="329"/>
      <c r="L84" s="329"/>
      <c r="M84" s="329"/>
    </row>
    <row r="85" spans="1:13" s="27" customFormat="1" x14ac:dyDescent="0.35">
      <c r="A85" s="281" t="s">
        <v>259</v>
      </c>
      <c r="B85" s="281" t="s">
        <v>260</v>
      </c>
      <c r="C85" s="359" t="s">
        <v>1343</v>
      </c>
      <c r="D85" s="337" t="s">
        <v>338</v>
      </c>
      <c r="E85" s="247">
        <f t="shared" si="7"/>
        <v>3</v>
      </c>
      <c r="F85" s="237">
        <f t="shared" si="8"/>
        <v>0.6</v>
      </c>
      <c r="G85" s="238">
        <f t="shared" si="9"/>
        <v>-1</v>
      </c>
      <c r="H85" s="356"/>
      <c r="I85" s="329">
        <v>0</v>
      </c>
      <c r="J85" s="329"/>
      <c r="K85" s="329">
        <v>1</v>
      </c>
      <c r="L85" s="329">
        <v>1</v>
      </c>
      <c r="M85" s="329">
        <v>1</v>
      </c>
    </row>
    <row r="86" spans="1:13" s="97" customFormat="1" x14ac:dyDescent="0.35">
      <c r="A86" s="281" t="s">
        <v>227</v>
      </c>
      <c r="B86" s="281" t="s">
        <v>238</v>
      </c>
      <c r="C86" s="360" t="s">
        <v>917</v>
      </c>
      <c r="D86" s="337" t="s">
        <v>330</v>
      </c>
      <c r="E86" s="247">
        <f t="shared" si="7"/>
        <v>4</v>
      </c>
      <c r="F86" s="237">
        <f t="shared" si="8"/>
        <v>0.8</v>
      </c>
      <c r="G86" s="238"/>
      <c r="H86" s="356"/>
      <c r="I86" s="329">
        <v>1</v>
      </c>
      <c r="J86" s="329">
        <v>1</v>
      </c>
      <c r="K86" s="329">
        <v>1</v>
      </c>
      <c r="L86" s="329">
        <v>1</v>
      </c>
      <c r="M86" s="329"/>
    </row>
    <row r="87" spans="1:13" s="27" customFormat="1" x14ac:dyDescent="0.35">
      <c r="A87" s="281" t="s">
        <v>227</v>
      </c>
      <c r="B87" s="281" t="s">
        <v>322</v>
      </c>
      <c r="C87" s="360" t="s">
        <v>741</v>
      </c>
      <c r="D87" s="338" t="s">
        <v>323</v>
      </c>
      <c r="E87" s="247">
        <f t="shared" si="7"/>
        <v>4</v>
      </c>
      <c r="F87" s="237">
        <f t="shared" si="8"/>
        <v>0.8</v>
      </c>
      <c r="G87" s="238">
        <f t="shared" si="9"/>
        <v>1</v>
      </c>
      <c r="H87" s="356"/>
      <c r="I87" s="329">
        <v>2</v>
      </c>
      <c r="J87" s="329">
        <v>1</v>
      </c>
      <c r="K87" s="329"/>
      <c r="L87" s="329"/>
      <c r="M87" s="329">
        <v>1</v>
      </c>
    </row>
    <row r="88" spans="1:13" s="27" customFormat="1" x14ac:dyDescent="0.35">
      <c r="A88" s="281" t="s">
        <v>285</v>
      </c>
      <c r="B88" s="281" t="s">
        <v>232</v>
      </c>
      <c r="C88" s="359" t="s">
        <v>1337</v>
      </c>
      <c r="D88" s="337" t="s">
        <v>353</v>
      </c>
      <c r="E88" s="247">
        <f t="shared" si="7"/>
        <v>5</v>
      </c>
      <c r="F88" s="237">
        <f t="shared" si="8"/>
        <v>1</v>
      </c>
      <c r="G88" s="238">
        <f t="shared" si="9"/>
        <v>-0.66666666666666663</v>
      </c>
      <c r="H88" s="356"/>
      <c r="I88" s="329">
        <v>1</v>
      </c>
      <c r="J88" s="329"/>
      <c r="K88" s="329">
        <v>1</v>
      </c>
      <c r="L88" s="329"/>
      <c r="M88" s="329">
        <v>3</v>
      </c>
    </row>
    <row r="89" spans="1:13" s="27" customFormat="1" x14ac:dyDescent="0.35">
      <c r="A89" s="281" t="s">
        <v>275</v>
      </c>
      <c r="B89" s="281" t="s">
        <v>276</v>
      </c>
      <c r="C89" s="359" t="s">
        <v>454</v>
      </c>
      <c r="D89" s="337" t="s">
        <v>352</v>
      </c>
      <c r="E89" s="247">
        <f t="shared" si="7"/>
        <v>5</v>
      </c>
      <c r="F89" s="237">
        <f t="shared" si="8"/>
        <v>1</v>
      </c>
      <c r="G89" s="238"/>
      <c r="H89" s="356"/>
      <c r="I89" s="329">
        <v>2</v>
      </c>
      <c r="J89" s="329"/>
      <c r="K89" s="329"/>
      <c r="L89" s="329">
        <v>3</v>
      </c>
      <c r="M89" s="329"/>
    </row>
    <row r="90" spans="1:13" s="27" customFormat="1" ht="29" x14ac:dyDescent="0.35">
      <c r="A90" s="281" t="s">
        <v>259</v>
      </c>
      <c r="B90" s="281" t="s">
        <v>260</v>
      </c>
      <c r="C90" s="360" t="s">
        <v>1336</v>
      </c>
      <c r="D90" s="337" t="s">
        <v>337</v>
      </c>
      <c r="E90" s="247">
        <f t="shared" si="7"/>
        <v>6</v>
      </c>
      <c r="F90" s="237">
        <f t="shared" si="8"/>
        <v>1.2</v>
      </c>
      <c r="G90" s="238">
        <f>((I90-M90)/M90)</f>
        <v>-0.5</v>
      </c>
      <c r="H90" s="356"/>
      <c r="I90" s="329">
        <v>1</v>
      </c>
      <c r="J90" s="329">
        <v>1</v>
      </c>
      <c r="K90" s="329">
        <v>1</v>
      </c>
      <c r="L90" s="329">
        <v>1</v>
      </c>
      <c r="M90" s="329">
        <v>2</v>
      </c>
    </row>
    <row r="91" spans="1:13" s="27" customFormat="1" x14ac:dyDescent="0.35">
      <c r="A91" s="281" t="s">
        <v>227</v>
      </c>
      <c r="B91" s="281" t="s">
        <v>238</v>
      </c>
      <c r="C91" s="360" t="s">
        <v>717</v>
      </c>
      <c r="D91" s="337" t="s">
        <v>335</v>
      </c>
      <c r="E91" s="247">
        <f t="shared" si="7"/>
        <v>6</v>
      </c>
      <c r="F91" s="237">
        <f t="shared" si="8"/>
        <v>1.2</v>
      </c>
      <c r="G91" s="238">
        <f>((I91-M91)/M91)</f>
        <v>-1</v>
      </c>
      <c r="H91" s="356"/>
      <c r="I91" s="329">
        <v>0</v>
      </c>
      <c r="J91" s="329">
        <v>1</v>
      </c>
      <c r="K91" s="329">
        <v>2</v>
      </c>
      <c r="L91" s="329">
        <v>1</v>
      </c>
      <c r="M91" s="329">
        <v>2</v>
      </c>
    </row>
    <row r="92" spans="1:13" s="27" customFormat="1" x14ac:dyDescent="0.35">
      <c r="A92" s="312" t="s">
        <v>227</v>
      </c>
      <c r="B92" s="312" t="s">
        <v>238</v>
      </c>
      <c r="C92" s="576" t="s">
        <v>713</v>
      </c>
      <c r="D92" s="577" t="s">
        <v>329</v>
      </c>
      <c r="E92" s="247">
        <f t="shared" si="7"/>
        <v>7</v>
      </c>
      <c r="F92" s="237">
        <f t="shared" si="8"/>
        <v>1.4</v>
      </c>
      <c r="G92" s="238">
        <f>((I92-M92)/M92)</f>
        <v>-0.75</v>
      </c>
      <c r="H92" s="356"/>
      <c r="I92" s="329">
        <v>1</v>
      </c>
      <c r="J92" s="329"/>
      <c r="K92" s="329"/>
      <c r="L92" s="329">
        <v>2</v>
      </c>
      <c r="M92" s="329">
        <v>4</v>
      </c>
    </row>
    <row r="93" spans="1:13" s="27" customFormat="1" x14ac:dyDescent="0.35">
      <c r="A93" s="312" t="s">
        <v>285</v>
      </c>
      <c r="B93" s="312" t="s">
        <v>302</v>
      </c>
      <c r="C93" s="360" t="s">
        <v>625</v>
      </c>
      <c r="D93" s="336" t="s">
        <v>361</v>
      </c>
      <c r="E93" s="247">
        <f t="shared" si="7"/>
        <v>7</v>
      </c>
      <c r="F93" s="237">
        <f t="shared" si="8"/>
        <v>1.4</v>
      </c>
      <c r="G93" s="238"/>
      <c r="H93" s="356"/>
      <c r="I93" s="329">
        <v>2</v>
      </c>
      <c r="J93" s="329">
        <v>2</v>
      </c>
      <c r="K93" s="329">
        <v>1</v>
      </c>
      <c r="L93" s="329">
        <v>2</v>
      </c>
      <c r="M93" s="329"/>
    </row>
    <row r="94" spans="1:13" s="27" customFormat="1" ht="29" x14ac:dyDescent="0.35">
      <c r="A94" s="312" t="s">
        <v>227</v>
      </c>
      <c r="B94" s="312" t="s">
        <v>238</v>
      </c>
      <c r="C94" s="360" t="s">
        <v>1352</v>
      </c>
      <c r="D94" s="577" t="s">
        <v>334</v>
      </c>
      <c r="E94" s="247">
        <f t="shared" si="7"/>
        <v>8</v>
      </c>
      <c r="F94" s="237">
        <f t="shared" si="8"/>
        <v>1.6</v>
      </c>
      <c r="G94" s="238">
        <f>((I94-M94)/M94)</f>
        <v>-0.66666666666666663</v>
      </c>
      <c r="H94" s="356"/>
      <c r="I94" s="329">
        <v>1</v>
      </c>
      <c r="J94" s="329">
        <v>2</v>
      </c>
      <c r="K94" s="329"/>
      <c r="L94" s="329">
        <v>2</v>
      </c>
      <c r="M94" s="329">
        <v>3</v>
      </c>
    </row>
    <row r="95" spans="1:13" s="27" customFormat="1" x14ac:dyDescent="0.35">
      <c r="A95" s="312" t="s">
        <v>285</v>
      </c>
      <c r="B95" s="312" t="s">
        <v>232</v>
      </c>
      <c r="C95" s="360" t="s">
        <v>1338</v>
      </c>
      <c r="D95" s="336" t="s">
        <v>354</v>
      </c>
      <c r="E95" s="247">
        <f t="shared" si="7"/>
        <v>9</v>
      </c>
      <c r="F95" s="237">
        <f t="shared" si="8"/>
        <v>1.8</v>
      </c>
      <c r="G95" s="238">
        <f>((I95-M95)/M95)</f>
        <v>1</v>
      </c>
      <c r="H95" s="356"/>
      <c r="I95" s="329">
        <v>4</v>
      </c>
      <c r="J95" s="329">
        <v>3</v>
      </c>
      <c r="K95" s="329"/>
      <c r="L95" s="329"/>
      <c r="M95" s="329">
        <v>2</v>
      </c>
    </row>
    <row r="96" spans="1:13" x14ac:dyDescent="0.35">
      <c r="A96" s="312" t="s">
        <v>227</v>
      </c>
      <c r="B96" s="312" t="s">
        <v>238</v>
      </c>
      <c r="C96" s="360" t="s">
        <v>715</v>
      </c>
      <c r="D96" s="336" t="s">
        <v>332</v>
      </c>
      <c r="E96" s="247">
        <f t="shared" si="7"/>
        <v>9</v>
      </c>
      <c r="F96" s="237">
        <f t="shared" si="8"/>
        <v>1.8</v>
      </c>
      <c r="G96" s="238">
        <f t="shared" ref="G96:G129" si="10">((I96-M96)/M96)</f>
        <v>0</v>
      </c>
      <c r="H96" s="356"/>
      <c r="I96" s="329">
        <v>1</v>
      </c>
      <c r="J96" s="329">
        <v>2</v>
      </c>
      <c r="K96" s="329">
        <v>1</v>
      </c>
      <c r="L96" s="329">
        <v>4</v>
      </c>
      <c r="M96" s="329">
        <v>1</v>
      </c>
    </row>
    <row r="97" spans="1:13" x14ac:dyDescent="0.35">
      <c r="A97" s="312" t="s">
        <v>285</v>
      </c>
      <c r="B97" s="312" t="s">
        <v>232</v>
      </c>
      <c r="C97" s="361" t="s">
        <v>1339</v>
      </c>
      <c r="D97" s="336" t="s">
        <v>355</v>
      </c>
      <c r="E97" s="247">
        <f t="shared" si="7"/>
        <v>11</v>
      </c>
      <c r="F97" s="237">
        <f t="shared" si="8"/>
        <v>2.2000000000000002</v>
      </c>
      <c r="G97" s="238">
        <f t="shared" si="10"/>
        <v>1.5</v>
      </c>
      <c r="H97" s="362"/>
      <c r="I97" s="329">
        <v>5</v>
      </c>
      <c r="J97" s="329">
        <v>3</v>
      </c>
      <c r="K97" s="329">
        <v>1</v>
      </c>
      <c r="L97" s="329"/>
      <c r="M97" s="329">
        <v>2</v>
      </c>
    </row>
    <row r="98" spans="1:13" ht="29" x14ac:dyDescent="0.35">
      <c r="A98" s="312" t="s">
        <v>259</v>
      </c>
      <c r="B98" s="312" t="s">
        <v>260</v>
      </c>
      <c r="C98" s="360" t="s">
        <v>1344</v>
      </c>
      <c r="D98" s="336" t="s">
        <v>340</v>
      </c>
      <c r="E98" s="247">
        <f t="shared" si="7"/>
        <v>11</v>
      </c>
      <c r="F98" s="237">
        <f t="shared" si="8"/>
        <v>2.2000000000000002</v>
      </c>
      <c r="G98" s="238">
        <f t="shared" si="10"/>
        <v>-0.75</v>
      </c>
      <c r="H98" s="362"/>
      <c r="I98" s="329">
        <v>1</v>
      </c>
      <c r="J98" s="329">
        <v>1</v>
      </c>
      <c r="K98" s="329">
        <v>1</v>
      </c>
      <c r="L98" s="329">
        <v>4</v>
      </c>
      <c r="M98" s="329">
        <v>4</v>
      </c>
    </row>
    <row r="99" spans="1:13" x14ac:dyDescent="0.35">
      <c r="A99" s="312" t="s">
        <v>227</v>
      </c>
      <c r="B99" s="312" t="s">
        <v>238</v>
      </c>
      <c r="C99" s="360" t="s">
        <v>716</v>
      </c>
      <c r="D99" s="336" t="s">
        <v>326</v>
      </c>
      <c r="E99" s="247">
        <f t="shared" si="7"/>
        <v>13</v>
      </c>
      <c r="F99" s="237">
        <f t="shared" si="8"/>
        <v>2.6</v>
      </c>
      <c r="G99" s="238">
        <f t="shared" si="10"/>
        <v>2</v>
      </c>
      <c r="H99" s="362"/>
      <c r="I99" s="329">
        <v>3</v>
      </c>
      <c r="J99" s="329">
        <v>4</v>
      </c>
      <c r="K99" s="329">
        <v>4</v>
      </c>
      <c r="L99" s="329">
        <v>1</v>
      </c>
      <c r="M99" s="329">
        <v>1</v>
      </c>
    </row>
    <row r="100" spans="1:13" x14ac:dyDescent="0.35">
      <c r="A100" s="312" t="s">
        <v>259</v>
      </c>
      <c r="B100" s="312" t="s">
        <v>260</v>
      </c>
      <c r="C100" s="360" t="s">
        <v>1037</v>
      </c>
      <c r="D100" s="336" t="s">
        <v>339</v>
      </c>
      <c r="E100" s="247">
        <f t="shared" si="7"/>
        <v>14</v>
      </c>
      <c r="F100" s="237">
        <f t="shared" si="8"/>
        <v>2.8</v>
      </c>
      <c r="G100" s="238">
        <f t="shared" si="10"/>
        <v>0</v>
      </c>
      <c r="H100" s="362"/>
      <c r="I100" s="329">
        <v>4</v>
      </c>
      <c r="J100" s="329">
        <v>2</v>
      </c>
      <c r="K100" s="329">
        <v>2</v>
      </c>
      <c r="L100" s="329">
        <v>2</v>
      </c>
      <c r="M100" s="329">
        <v>4</v>
      </c>
    </row>
    <row r="101" spans="1:13" x14ac:dyDescent="0.35">
      <c r="A101" s="312" t="s">
        <v>259</v>
      </c>
      <c r="B101" s="312" t="s">
        <v>260</v>
      </c>
      <c r="C101" s="358" t="s">
        <v>480</v>
      </c>
      <c r="D101" s="578" t="s">
        <v>481</v>
      </c>
      <c r="E101" s="247">
        <f t="shared" si="7"/>
        <v>15</v>
      </c>
      <c r="F101" s="237">
        <f t="shared" si="8"/>
        <v>3</v>
      </c>
      <c r="G101" s="238">
        <f t="shared" si="10"/>
        <v>-0.625</v>
      </c>
      <c r="H101" s="362"/>
      <c r="I101" s="329">
        <v>3</v>
      </c>
      <c r="J101" s="329">
        <v>0</v>
      </c>
      <c r="K101" s="329">
        <v>1</v>
      </c>
      <c r="L101" s="329">
        <v>3</v>
      </c>
      <c r="M101" s="329">
        <v>8</v>
      </c>
    </row>
    <row r="102" spans="1:13" x14ac:dyDescent="0.35">
      <c r="A102" s="312" t="s">
        <v>275</v>
      </c>
      <c r="B102" s="312" t="s">
        <v>276</v>
      </c>
      <c r="C102" s="361" t="s">
        <v>852</v>
      </c>
      <c r="D102" s="336" t="s">
        <v>345</v>
      </c>
      <c r="E102" s="247">
        <f t="shared" si="7"/>
        <v>18</v>
      </c>
      <c r="F102" s="237">
        <f t="shared" si="8"/>
        <v>3.6</v>
      </c>
      <c r="G102" s="238">
        <f t="shared" si="10"/>
        <v>-0.7142857142857143</v>
      </c>
      <c r="H102" s="362"/>
      <c r="I102" s="329">
        <v>2</v>
      </c>
      <c r="J102" s="329">
        <v>2</v>
      </c>
      <c r="K102" s="329">
        <v>1</v>
      </c>
      <c r="L102" s="329">
        <v>6</v>
      </c>
      <c r="M102" s="329">
        <v>7</v>
      </c>
    </row>
    <row r="103" spans="1:13" x14ac:dyDescent="0.35">
      <c r="A103" s="312" t="s">
        <v>275</v>
      </c>
      <c r="B103" s="312" t="s">
        <v>276</v>
      </c>
      <c r="C103" s="361" t="s">
        <v>1051</v>
      </c>
      <c r="D103" s="336" t="s">
        <v>351</v>
      </c>
      <c r="E103" s="247">
        <f t="shared" si="7"/>
        <v>19</v>
      </c>
      <c r="F103" s="237">
        <f t="shared" si="8"/>
        <v>3.8</v>
      </c>
      <c r="G103" s="238">
        <f t="shared" si="10"/>
        <v>0.5</v>
      </c>
      <c r="H103" s="362"/>
      <c r="I103" s="329">
        <v>3</v>
      </c>
      <c r="J103" s="329">
        <v>4</v>
      </c>
      <c r="K103" s="329">
        <v>4</v>
      </c>
      <c r="L103" s="329">
        <v>6</v>
      </c>
      <c r="M103" s="329">
        <v>2</v>
      </c>
    </row>
    <row r="104" spans="1:13" x14ac:dyDescent="0.35">
      <c r="A104" s="312" t="s">
        <v>275</v>
      </c>
      <c r="B104" s="312" t="s">
        <v>276</v>
      </c>
      <c r="C104" s="361" t="s">
        <v>996</v>
      </c>
      <c r="D104" s="336" t="s">
        <v>348</v>
      </c>
      <c r="E104" s="247">
        <f t="shared" si="7"/>
        <v>21</v>
      </c>
      <c r="F104" s="237">
        <f t="shared" si="8"/>
        <v>4.2</v>
      </c>
      <c r="G104" s="238">
        <f t="shared" si="10"/>
        <v>-0.8571428571428571</v>
      </c>
      <c r="H104" s="362"/>
      <c r="I104" s="329">
        <v>1</v>
      </c>
      <c r="J104" s="329">
        <v>6</v>
      </c>
      <c r="K104" s="329">
        <v>2</v>
      </c>
      <c r="L104" s="329">
        <v>5</v>
      </c>
      <c r="M104" s="329">
        <v>7</v>
      </c>
    </row>
    <row r="105" spans="1:13" x14ac:dyDescent="0.35">
      <c r="A105" s="312" t="s">
        <v>227</v>
      </c>
      <c r="B105" s="312" t="s">
        <v>232</v>
      </c>
      <c r="C105" s="361" t="s">
        <v>1340</v>
      </c>
      <c r="D105" s="336" t="s">
        <v>319</v>
      </c>
      <c r="E105" s="247">
        <f t="shared" si="7"/>
        <v>22</v>
      </c>
      <c r="F105" s="237">
        <f t="shared" si="8"/>
        <v>4.4000000000000004</v>
      </c>
      <c r="G105" s="238">
        <f t="shared" si="10"/>
        <v>1</v>
      </c>
      <c r="H105" s="362"/>
      <c r="I105" s="329">
        <v>2</v>
      </c>
      <c r="J105" s="329">
        <v>4</v>
      </c>
      <c r="K105" s="329">
        <v>7</v>
      </c>
      <c r="L105" s="329">
        <v>8</v>
      </c>
      <c r="M105" s="329">
        <v>1</v>
      </c>
    </row>
    <row r="106" spans="1:13" x14ac:dyDescent="0.35">
      <c r="A106" s="312" t="s">
        <v>275</v>
      </c>
      <c r="B106" s="312" t="s">
        <v>276</v>
      </c>
      <c r="C106" s="361" t="s">
        <v>1341</v>
      </c>
      <c r="D106" s="336" t="s">
        <v>349</v>
      </c>
      <c r="E106" s="247">
        <f t="shared" si="7"/>
        <v>23</v>
      </c>
      <c r="F106" s="237">
        <f t="shared" si="8"/>
        <v>4.5999999999999996</v>
      </c>
      <c r="G106" s="238">
        <f t="shared" si="10"/>
        <v>-0.66666666666666663</v>
      </c>
      <c r="H106" s="362"/>
      <c r="I106" s="329">
        <v>3</v>
      </c>
      <c r="J106" s="329">
        <v>5</v>
      </c>
      <c r="K106" s="329">
        <v>1</v>
      </c>
      <c r="L106" s="329">
        <v>5</v>
      </c>
      <c r="M106" s="329">
        <v>9</v>
      </c>
    </row>
    <row r="107" spans="1:13" x14ac:dyDescent="0.35">
      <c r="A107" s="452" t="s">
        <v>307</v>
      </c>
      <c r="B107" s="452" t="s">
        <v>307</v>
      </c>
      <c r="C107" s="576" t="s">
        <v>785</v>
      </c>
      <c r="D107" s="577" t="s">
        <v>362</v>
      </c>
      <c r="E107" s="247">
        <f t="shared" si="7"/>
        <v>25</v>
      </c>
      <c r="F107" s="237">
        <f t="shared" si="8"/>
        <v>5</v>
      </c>
      <c r="G107" s="238">
        <f t="shared" si="10"/>
        <v>-0.55555555555555558</v>
      </c>
      <c r="H107" s="362"/>
      <c r="I107" s="329">
        <v>4</v>
      </c>
      <c r="J107" s="329">
        <v>3</v>
      </c>
      <c r="K107" s="329">
        <v>4</v>
      </c>
      <c r="L107" s="329">
        <v>5</v>
      </c>
      <c r="M107" s="329">
        <v>9</v>
      </c>
    </row>
    <row r="108" spans="1:13" x14ac:dyDescent="0.35">
      <c r="A108" s="312" t="s">
        <v>285</v>
      </c>
      <c r="B108" s="312" t="s">
        <v>302</v>
      </c>
      <c r="C108" s="361" t="s">
        <v>809</v>
      </c>
      <c r="D108" s="336" t="s">
        <v>359</v>
      </c>
      <c r="E108" s="247">
        <f t="shared" si="7"/>
        <v>26</v>
      </c>
      <c r="F108" s="237">
        <f t="shared" si="8"/>
        <v>5.2</v>
      </c>
      <c r="G108" s="238">
        <f t="shared" si="10"/>
        <v>3.5</v>
      </c>
      <c r="H108" s="362"/>
      <c r="I108" s="329">
        <v>9</v>
      </c>
      <c r="J108" s="329">
        <v>8</v>
      </c>
      <c r="K108" s="329">
        <v>6</v>
      </c>
      <c r="L108" s="329">
        <v>1</v>
      </c>
      <c r="M108" s="329">
        <v>2</v>
      </c>
    </row>
    <row r="109" spans="1:13" ht="29" x14ac:dyDescent="0.35">
      <c r="A109" s="312" t="s">
        <v>227</v>
      </c>
      <c r="B109" s="312" t="s">
        <v>238</v>
      </c>
      <c r="C109" s="360" t="s">
        <v>1333</v>
      </c>
      <c r="D109" s="336" t="s">
        <v>325</v>
      </c>
      <c r="E109" s="247">
        <f t="shared" si="7"/>
        <v>26</v>
      </c>
      <c r="F109" s="237">
        <f t="shared" si="8"/>
        <v>5.2</v>
      </c>
      <c r="G109" s="238">
        <f t="shared" si="10"/>
        <v>0</v>
      </c>
      <c r="H109" s="362"/>
      <c r="I109" s="329">
        <v>5</v>
      </c>
      <c r="J109" s="329">
        <v>8</v>
      </c>
      <c r="K109" s="329">
        <v>3</v>
      </c>
      <c r="L109" s="329">
        <v>5</v>
      </c>
      <c r="M109" s="329">
        <v>5</v>
      </c>
    </row>
    <row r="110" spans="1:13" x14ac:dyDescent="0.35">
      <c r="A110" s="312" t="s">
        <v>227</v>
      </c>
      <c r="B110" s="312" t="s">
        <v>238</v>
      </c>
      <c r="C110" s="360" t="s">
        <v>704</v>
      </c>
      <c r="D110" s="336" t="s">
        <v>478</v>
      </c>
      <c r="E110" s="247">
        <f t="shared" si="7"/>
        <v>26</v>
      </c>
      <c r="F110" s="237">
        <f t="shared" si="8"/>
        <v>5.2</v>
      </c>
      <c r="G110" s="238">
        <f t="shared" si="10"/>
        <v>0.2</v>
      </c>
      <c r="H110" s="362"/>
      <c r="I110" s="329">
        <v>6</v>
      </c>
      <c r="J110" s="329">
        <v>8</v>
      </c>
      <c r="K110" s="329">
        <v>5</v>
      </c>
      <c r="L110" s="329">
        <v>2</v>
      </c>
      <c r="M110" s="329">
        <v>5</v>
      </c>
    </row>
    <row r="111" spans="1:13" x14ac:dyDescent="0.35">
      <c r="A111" s="312" t="s">
        <v>275</v>
      </c>
      <c r="B111" s="312" t="s">
        <v>276</v>
      </c>
      <c r="C111" s="361" t="s">
        <v>666</v>
      </c>
      <c r="D111" s="336" t="s">
        <v>350</v>
      </c>
      <c r="E111" s="247">
        <f t="shared" si="7"/>
        <v>30</v>
      </c>
      <c r="F111" s="237">
        <f t="shared" si="8"/>
        <v>6</v>
      </c>
      <c r="G111" s="238">
        <f t="shared" si="10"/>
        <v>3.5</v>
      </c>
      <c r="H111" s="362"/>
      <c r="I111" s="329">
        <v>9</v>
      </c>
      <c r="J111" s="329">
        <v>6</v>
      </c>
      <c r="K111" s="329">
        <v>8</v>
      </c>
      <c r="L111" s="329">
        <v>5</v>
      </c>
      <c r="M111" s="329">
        <v>2</v>
      </c>
    </row>
    <row r="112" spans="1:13" x14ac:dyDescent="0.35">
      <c r="A112" s="312" t="s">
        <v>227</v>
      </c>
      <c r="B112" s="312" t="s">
        <v>232</v>
      </c>
      <c r="C112" s="361" t="s">
        <v>1342</v>
      </c>
      <c r="D112" s="336" t="s">
        <v>320</v>
      </c>
      <c r="E112" s="247">
        <f t="shared" si="7"/>
        <v>30</v>
      </c>
      <c r="F112" s="237">
        <f t="shared" si="8"/>
        <v>6</v>
      </c>
      <c r="G112" s="238">
        <f t="shared" si="10"/>
        <v>0</v>
      </c>
      <c r="H112" s="362"/>
      <c r="I112" s="329">
        <v>7</v>
      </c>
      <c r="J112" s="329">
        <v>2</v>
      </c>
      <c r="K112" s="329">
        <v>7</v>
      </c>
      <c r="L112" s="329">
        <v>7</v>
      </c>
      <c r="M112" s="329">
        <v>7</v>
      </c>
    </row>
    <row r="113" spans="1:13" x14ac:dyDescent="0.35">
      <c r="A113" s="312" t="s">
        <v>259</v>
      </c>
      <c r="B113" s="312" t="s">
        <v>269</v>
      </c>
      <c r="C113" s="361" t="s">
        <v>754</v>
      </c>
      <c r="D113" s="336" t="s">
        <v>341</v>
      </c>
      <c r="E113" s="247">
        <f t="shared" si="7"/>
        <v>34</v>
      </c>
      <c r="F113" s="237">
        <f t="shared" si="8"/>
        <v>6.8</v>
      </c>
      <c r="G113" s="238">
        <f t="shared" si="10"/>
        <v>-0.2</v>
      </c>
      <c r="H113" s="362"/>
      <c r="I113" s="329">
        <v>4</v>
      </c>
      <c r="J113" s="329">
        <v>9</v>
      </c>
      <c r="K113" s="329">
        <v>10</v>
      </c>
      <c r="L113" s="329">
        <v>6</v>
      </c>
      <c r="M113" s="329">
        <v>5</v>
      </c>
    </row>
    <row r="114" spans="1:13" x14ac:dyDescent="0.35">
      <c r="A114" s="312" t="s">
        <v>227</v>
      </c>
      <c r="B114" s="312" t="s">
        <v>238</v>
      </c>
      <c r="C114" s="360" t="s">
        <v>736</v>
      </c>
      <c r="D114" s="579" t="s">
        <v>328</v>
      </c>
      <c r="E114" s="247">
        <f t="shared" si="7"/>
        <v>35</v>
      </c>
      <c r="F114" s="237">
        <f t="shared" si="8"/>
        <v>7</v>
      </c>
      <c r="G114" s="238"/>
      <c r="H114" s="362"/>
      <c r="I114" s="329">
        <v>18</v>
      </c>
      <c r="J114" s="329">
        <v>15</v>
      </c>
      <c r="K114" s="329">
        <v>2</v>
      </c>
      <c r="L114" s="329"/>
      <c r="M114" s="329"/>
    </row>
    <row r="115" spans="1:13" x14ac:dyDescent="0.35">
      <c r="A115" s="312" t="s">
        <v>227</v>
      </c>
      <c r="B115" s="312" t="s">
        <v>238</v>
      </c>
      <c r="C115" s="361" t="s">
        <v>1003</v>
      </c>
      <c r="D115" s="336" t="s">
        <v>331</v>
      </c>
      <c r="E115" s="247">
        <f t="shared" si="7"/>
        <v>37</v>
      </c>
      <c r="F115" s="237">
        <f t="shared" si="8"/>
        <v>7.4</v>
      </c>
      <c r="G115" s="238">
        <f t="shared" si="10"/>
        <v>-0.27272727272727271</v>
      </c>
      <c r="H115" s="362"/>
      <c r="I115" s="329">
        <v>8</v>
      </c>
      <c r="J115" s="329">
        <v>3</v>
      </c>
      <c r="K115" s="329">
        <v>4</v>
      </c>
      <c r="L115" s="329">
        <v>11</v>
      </c>
      <c r="M115" s="329">
        <v>11</v>
      </c>
    </row>
    <row r="116" spans="1:13" x14ac:dyDescent="0.35">
      <c r="A116" s="312" t="s">
        <v>227</v>
      </c>
      <c r="B116" s="312" t="s">
        <v>238</v>
      </c>
      <c r="C116" s="361" t="s">
        <v>701</v>
      </c>
      <c r="D116" s="336" t="s">
        <v>324</v>
      </c>
      <c r="E116" s="247">
        <f t="shared" si="7"/>
        <v>38</v>
      </c>
      <c r="F116" s="237">
        <f t="shared" si="8"/>
        <v>7.6</v>
      </c>
      <c r="G116" s="238">
        <f t="shared" si="10"/>
        <v>5.5</v>
      </c>
      <c r="H116" s="362"/>
      <c r="I116" s="329">
        <v>13</v>
      </c>
      <c r="J116" s="329">
        <v>7</v>
      </c>
      <c r="K116" s="329">
        <v>7</v>
      </c>
      <c r="L116" s="329">
        <v>9</v>
      </c>
      <c r="M116" s="329">
        <v>2</v>
      </c>
    </row>
    <row r="117" spans="1:13" x14ac:dyDescent="0.35">
      <c r="A117" s="312" t="s">
        <v>227</v>
      </c>
      <c r="B117" s="312" t="s">
        <v>232</v>
      </c>
      <c r="C117" s="360" t="s">
        <v>1335</v>
      </c>
      <c r="D117" s="336" t="s">
        <v>318</v>
      </c>
      <c r="E117" s="247">
        <f t="shared" si="7"/>
        <v>38</v>
      </c>
      <c r="F117" s="237">
        <f t="shared" si="8"/>
        <v>7.6</v>
      </c>
      <c r="G117" s="238">
        <f t="shared" si="10"/>
        <v>-0.7142857142857143</v>
      </c>
      <c r="H117" s="362"/>
      <c r="I117" s="329">
        <v>4</v>
      </c>
      <c r="J117" s="329">
        <v>8</v>
      </c>
      <c r="K117" s="329">
        <v>6</v>
      </c>
      <c r="L117" s="329">
        <v>6</v>
      </c>
      <c r="M117" s="329">
        <v>14</v>
      </c>
    </row>
    <row r="118" spans="1:13" x14ac:dyDescent="0.35">
      <c r="A118" s="312" t="s">
        <v>259</v>
      </c>
      <c r="B118" s="312" t="s">
        <v>260</v>
      </c>
      <c r="C118" s="360" t="s">
        <v>775</v>
      </c>
      <c r="D118" s="336" t="s">
        <v>336</v>
      </c>
      <c r="E118" s="247">
        <f t="shared" si="7"/>
        <v>38</v>
      </c>
      <c r="F118" s="237">
        <f t="shared" si="8"/>
        <v>7.6</v>
      </c>
      <c r="G118" s="238">
        <f t="shared" si="10"/>
        <v>0.42857142857142855</v>
      </c>
      <c r="H118" s="362"/>
      <c r="I118" s="329">
        <v>10</v>
      </c>
      <c r="J118" s="329">
        <v>9</v>
      </c>
      <c r="K118" s="329">
        <v>9</v>
      </c>
      <c r="L118" s="329">
        <v>3</v>
      </c>
      <c r="M118" s="329">
        <v>7</v>
      </c>
    </row>
    <row r="119" spans="1:13" ht="29" x14ac:dyDescent="0.35">
      <c r="A119" s="312" t="s">
        <v>227</v>
      </c>
      <c r="B119" s="312" t="s">
        <v>238</v>
      </c>
      <c r="C119" s="360" t="s">
        <v>1345</v>
      </c>
      <c r="D119" s="336" t="s">
        <v>333</v>
      </c>
      <c r="E119" s="247">
        <f t="shared" si="7"/>
        <v>40</v>
      </c>
      <c r="F119" s="237">
        <f t="shared" si="8"/>
        <v>8</v>
      </c>
      <c r="G119" s="238">
        <f t="shared" si="10"/>
        <v>0.14285714285714285</v>
      </c>
      <c r="H119" s="362"/>
      <c r="I119" s="329">
        <v>8</v>
      </c>
      <c r="J119" s="329">
        <v>15</v>
      </c>
      <c r="K119" s="329">
        <v>10</v>
      </c>
      <c r="L119" s="329"/>
      <c r="M119" s="329">
        <v>7</v>
      </c>
    </row>
    <row r="120" spans="1:13" x14ac:dyDescent="0.35">
      <c r="A120" s="452" t="s">
        <v>227</v>
      </c>
      <c r="B120" s="452" t="s">
        <v>228</v>
      </c>
      <c r="C120" s="360" t="s">
        <v>679</v>
      </c>
      <c r="D120" s="577" t="s">
        <v>316</v>
      </c>
      <c r="E120" s="247">
        <f t="shared" si="7"/>
        <v>41</v>
      </c>
      <c r="F120" s="237">
        <f t="shared" si="8"/>
        <v>8.1999999999999993</v>
      </c>
      <c r="G120" s="238">
        <f t="shared" si="10"/>
        <v>-0.22222222222222221</v>
      </c>
      <c r="H120" s="362"/>
      <c r="I120" s="329">
        <v>7</v>
      </c>
      <c r="J120" s="329">
        <v>12</v>
      </c>
      <c r="K120" s="329">
        <v>5</v>
      </c>
      <c r="L120" s="329">
        <v>8</v>
      </c>
      <c r="M120" s="329">
        <v>9</v>
      </c>
    </row>
    <row r="121" spans="1:13" x14ac:dyDescent="0.35">
      <c r="A121" s="312" t="s">
        <v>285</v>
      </c>
      <c r="B121" s="312" t="s">
        <v>232</v>
      </c>
      <c r="C121" s="360" t="s">
        <v>585</v>
      </c>
      <c r="D121" s="336" t="s">
        <v>357</v>
      </c>
      <c r="E121" s="247">
        <f t="shared" si="7"/>
        <v>43</v>
      </c>
      <c r="F121" s="237">
        <f t="shared" si="8"/>
        <v>8.6</v>
      </c>
      <c r="G121" s="238"/>
      <c r="H121" s="362"/>
      <c r="I121" s="329">
        <v>11</v>
      </c>
      <c r="J121" s="329">
        <v>13</v>
      </c>
      <c r="K121" s="329">
        <v>12</v>
      </c>
      <c r="L121" s="329">
        <v>7</v>
      </c>
      <c r="M121" s="329"/>
    </row>
    <row r="122" spans="1:13" x14ac:dyDescent="0.35">
      <c r="A122" s="312" t="s">
        <v>275</v>
      </c>
      <c r="B122" s="312" t="s">
        <v>276</v>
      </c>
      <c r="C122" s="361" t="s">
        <v>856</v>
      </c>
      <c r="D122" s="336" t="s">
        <v>346</v>
      </c>
      <c r="E122" s="247">
        <f t="shared" si="7"/>
        <v>46</v>
      </c>
      <c r="F122" s="237">
        <f t="shared" si="8"/>
        <v>9.1999999999999993</v>
      </c>
      <c r="G122" s="238">
        <f t="shared" si="10"/>
        <v>-0.21428571428571427</v>
      </c>
      <c r="H122" s="362"/>
      <c r="I122" s="329">
        <v>11</v>
      </c>
      <c r="J122" s="329">
        <v>13</v>
      </c>
      <c r="K122" s="329">
        <v>3</v>
      </c>
      <c r="L122" s="329">
        <v>5</v>
      </c>
      <c r="M122" s="329">
        <v>14</v>
      </c>
    </row>
    <row r="123" spans="1:13" x14ac:dyDescent="0.35">
      <c r="A123" s="312" t="s">
        <v>227</v>
      </c>
      <c r="B123" s="312" t="s">
        <v>238</v>
      </c>
      <c r="C123" s="360" t="s">
        <v>1334</v>
      </c>
      <c r="D123" s="336" t="s">
        <v>327</v>
      </c>
      <c r="E123" s="247">
        <f t="shared" si="7"/>
        <v>59</v>
      </c>
      <c r="F123" s="237">
        <f t="shared" si="8"/>
        <v>11.8</v>
      </c>
      <c r="G123" s="238">
        <f t="shared" si="10"/>
        <v>3.25</v>
      </c>
      <c r="H123" s="362"/>
      <c r="I123" s="329">
        <v>17</v>
      </c>
      <c r="J123" s="329">
        <v>12</v>
      </c>
      <c r="K123" s="329">
        <v>14</v>
      </c>
      <c r="L123" s="329">
        <v>12</v>
      </c>
      <c r="M123" s="329">
        <v>4</v>
      </c>
    </row>
    <row r="124" spans="1:13" x14ac:dyDescent="0.35">
      <c r="A124" s="312" t="s">
        <v>259</v>
      </c>
      <c r="B124" s="312" t="s">
        <v>269</v>
      </c>
      <c r="C124" s="361" t="s">
        <v>751</v>
      </c>
      <c r="D124" s="577" t="s">
        <v>342</v>
      </c>
      <c r="E124" s="247">
        <f t="shared" si="7"/>
        <v>66</v>
      </c>
      <c r="F124" s="237">
        <f t="shared" si="8"/>
        <v>13.2</v>
      </c>
      <c r="G124" s="238">
        <f t="shared" si="10"/>
        <v>0.33333333333333331</v>
      </c>
      <c r="H124" s="362"/>
      <c r="I124" s="329">
        <v>12</v>
      </c>
      <c r="J124" s="329">
        <v>18</v>
      </c>
      <c r="K124" s="329">
        <v>16</v>
      </c>
      <c r="L124" s="329">
        <v>11</v>
      </c>
      <c r="M124" s="329">
        <v>9</v>
      </c>
    </row>
    <row r="125" spans="1:13" x14ac:dyDescent="0.35">
      <c r="A125" s="312" t="s">
        <v>227</v>
      </c>
      <c r="B125" s="312" t="s">
        <v>232</v>
      </c>
      <c r="C125" s="360" t="s">
        <v>738</v>
      </c>
      <c r="D125" s="336" t="s">
        <v>321</v>
      </c>
      <c r="E125" s="552">
        <f t="shared" si="7"/>
        <v>83</v>
      </c>
      <c r="F125" s="553">
        <f t="shared" si="8"/>
        <v>16.600000000000001</v>
      </c>
      <c r="G125" s="554">
        <f t="shared" si="10"/>
        <v>-0.27272727272727271</v>
      </c>
      <c r="H125" s="362"/>
      <c r="I125" s="329">
        <v>16</v>
      </c>
      <c r="J125" s="329">
        <v>16</v>
      </c>
      <c r="K125" s="329">
        <v>11</v>
      </c>
      <c r="L125" s="329">
        <v>18</v>
      </c>
      <c r="M125" s="329">
        <v>22</v>
      </c>
    </row>
    <row r="126" spans="1:13" x14ac:dyDescent="0.35">
      <c r="A126" s="312" t="s">
        <v>275</v>
      </c>
      <c r="B126" s="312" t="s">
        <v>276</v>
      </c>
      <c r="C126" s="361" t="s">
        <v>1332</v>
      </c>
      <c r="D126" s="336" t="s">
        <v>344</v>
      </c>
      <c r="E126" s="552">
        <f t="shared" si="7"/>
        <v>85</v>
      </c>
      <c r="F126" s="553">
        <f t="shared" si="8"/>
        <v>17</v>
      </c>
      <c r="G126" s="554">
        <f t="shared" si="10"/>
        <v>-6.25E-2</v>
      </c>
      <c r="H126" s="362"/>
      <c r="I126" s="329">
        <v>15</v>
      </c>
      <c r="J126" s="329">
        <v>15</v>
      </c>
      <c r="K126" s="329">
        <v>15</v>
      </c>
      <c r="L126" s="329">
        <v>24</v>
      </c>
      <c r="M126" s="329">
        <v>16</v>
      </c>
    </row>
    <row r="127" spans="1:13" x14ac:dyDescent="0.35">
      <c r="A127" s="312" t="s">
        <v>285</v>
      </c>
      <c r="B127" s="312" t="s">
        <v>232</v>
      </c>
      <c r="C127" s="360" t="s">
        <v>594</v>
      </c>
      <c r="D127" s="336" t="s">
        <v>356</v>
      </c>
      <c r="E127" s="552">
        <f t="shared" si="7"/>
        <v>88</v>
      </c>
      <c r="F127" s="553">
        <f t="shared" si="8"/>
        <v>17.600000000000001</v>
      </c>
      <c r="G127" s="554">
        <f t="shared" si="10"/>
        <v>0.5</v>
      </c>
      <c r="H127" s="362"/>
      <c r="I127" s="329">
        <v>30</v>
      </c>
      <c r="J127" s="329">
        <v>17</v>
      </c>
      <c r="K127" s="329">
        <v>5</v>
      </c>
      <c r="L127" s="329">
        <v>16</v>
      </c>
      <c r="M127" s="329">
        <v>20</v>
      </c>
    </row>
    <row r="128" spans="1:13" x14ac:dyDescent="0.35">
      <c r="A128" s="312" t="s">
        <v>227</v>
      </c>
      <c r="B128" s="312" t="s">
        <v>232</v>
      </c>
      <c r="C128" s="361" t="s">
        <v>728</v>
      </c>
      <c r="D128" s="336" t="s">
        <v>317</v>
      </c>
      <c r="E128" s="552">
        <f t="shared" si="7"/>
        <v>107</v>
      </c>
      <c r="F128" s="553">
        <f t="shared" si="8"/>
        <v>21.4</v>
      </c>
      <c r="G128" s="554">
        <f t="shared" si="10"/>
        <v>-0.37931034482758619</v>
      </c>
      <c r="H128" s="362"/>
      <c r="I128" s="329">
        <v>18</v>
      </c>
      <c r="J128" s="329">
        <v>24</v>
      </c>
      <c r="K128" s="329">
        <v>15</v>
      </c>
      <c r="L128" s="329">
        <v>21</v>
      </c>
      <c r="M128" s="329">
        <v>29</v>
      </c>
    </row>
    <row r="129" spans="1:13" ht="29" x14ac:dyDescent="0.35">
      <c r="A129" s="312" t="s">
        <v>275</v>
      </c>
      <c r="B129" s="312" t="s">
        <v>276</v>
      </c>
      <c r="C129" s="361" t="s">
        <v>1331</v>
      </c>
      <c r="D129" s="336" t="s">
        <v>343</v>
      </c>
      <c r="E129" s="552">
        <f t="shared" si="7"/>
        <v>149</v>
      </c>
      <c r="F129" s="553">
        <f t="shared" si="8"/>
        <v>29.8</v>
      </c>
      <c r="G129" s="554">
        <f t="shared" si="10"/>
        <v>-0.57407407407407407</v>
      </c>
      <c r="H129" s="362"/>
      <c r="I129" s="329">
        <v>23</v>
      </c>
      <c r="J129" s="329">
        <v>17</v>
      </c>
      <c r="K129" s="329">
        <v>7</v>
      </c>
      <c r="L129" s="329">
        <v>48</v>
      </c>
      <c r="M129" s="329">
        <v>54</v>
      </c>
    </row>
    <row r="130" spans="1:13" x14ac:dyDescent="0.35">
      <c r="A130" s="187"/>
      <c r="B130" s="187"/>
      <c r="C130" s="187"/>
      <c r="D130" s="555"/>
      <c r="E130" s="539"/>
      <c r="F130" s="539"/>
      <c r="G130" s="539"/>
    </row>
    <row r="131" spans="1:13" ht="31" x14ac:dyDescent="0.35">
      <c r="A131" s="330" t="s">
        <v>221</v>
      </c>
      <c r="B131" s="330" t="s">
        <v>222</v>
      </c>
      <c r="C131" s="330" t="s">
        <v>1330</v>
      </c>
      <c r="D131" s="331" t="s">
        <v>223</v>
      </c>
      <c r="E131" s="331" t="s">
        <v>1274</v>
      </c>
      <c r="F131" s="368" t="s">
        <v>1275</v>
      </c>
      <c r="G131" s="364" t="s">
        <v>1362</v>
      </c>
      <c r="H131" s="365"/>
      <c r="I131" s="331">
        <v>2019</v>
      </c>
      <c r="J131" s="331">
        <v>2018</v>
      </c>
      <c r="K131" s="331">
        <v>2017</v>
      </c>
      <c r="L131" s="331">
        <v>2016</v>
      </c>
      <c r="M131" s="331" t="s">
        <v>224</v>
      </c>
    </row>
    <row r="132" spans="1:13" ht="15.5" x14ac:dyDescent="0.35">
      <c r="A132" s="657" t="s">
        <v>364</v>
      </c>
      <c r="B132" s="657"/>
      <c r="C132" s="657"/>
      <c r="D132" s="682"/>
      <c r="E132" s="318">
        <f>SUM(I132:M132)</f>
        <v>63</v>
      </c>
      <c r="F132" s="369">
        <f>E132/5</f>
        <v>12.6</v>
      </c>
      <c r="G132" s="333">
        <f>((I132-M132)/M132)</f>
        <v>-0.75862068965517238</v>
      </c>
      <c r="H132" s="363"/>
      <c r="I132" s="367">
        <f>SUM(I133:I143)</f>
        <v>7</v>
      </c>
      <c r="J132" s="367">
        <f>SUM(J133:J143)</f>
        <v>6</v>
      </c>
      <c r="K132" s="367">
        <f t="shared" ref="K132:M132" si="11">SUM(K133:K143)</f>
        <v>8</v>
      </c>
      <c r="L132" s="367">
        <f t="shared" si="11"/>
        <v>13</v>
      </c>
      <c r="M132" s="367">
        <f t="shared" si="11"/>
        <v>29</v>
      </c>
    </row>
    <row r="133" spans="1:13" x14ac:dyDescent="0.35">
      <c r="A133" s="187" t="s">
        <v>227</v>
      </c>
      <c r="B133" s="187" t="s">
        <v>232</v>
      </c>
      <c r="C133" s="360" t="s">
        <v>793</v>
      </c>
      <c r="D133" s="575" t="s">
        <v>365</v>
      </c>
      <c r="E133" s="374">
        <v>1</v>
      </c>
      <c r="F133" s="328">
        <v>0.2</v>
      </c>
      <c r="G133" s="327"/>
      <c r="H133" s="362"/>
      <c r="I133" s="329"/>
      <c r="J133" s="329"/>
      <c r="K133" s="329"/>
      <c r="L133" s="329">
        <v>1</v>
      </c>
      <c r="M133" s="329"/>
    </row>
    <row r="134" spans="1:13" x14ac:dyDescent="0.35">
      <c r="A134" s="187" t="s">
        <v>227</v>
      </c>
      <c r="B134" s="187" t="s">
        <v>232</v>
      </c>
      <c r="C134" s="360" t="s">
        <v>1348</v>
      </c>
      <c r="D134" s="575" t="s">
        <v>366</v>
      </c>
      <c r="E134" s="374">
        <v>1</v>
      </c>
      <c r="F134" s="328">
        <v>0.2</v>
      </c>
      <c r="G134" s="327"/>
      <c r="H134" s="362"/>
      <c r="I134" s="329"/>
      <c r="J134" s="329"/>
      <c r="K134" s="329"/>
      <c r="L134" s="329">
        <v>1</v>
      </c>
      <c r="M134" s="329"/>
    </row>
    <row r="135" spans="1:13" x14ac:dyDescent="0.35">
      <c r="A135" s="187" t="s">
        <v>275</v>
      </c>
      <c r="B135" s="187" t="s">
        <v>276</v>
      </c>
      <c r="C135" s="360" t="s">
        <v>1135</v>
      </c>
      <c r="D135" s="575" t="s">
        <v>371</v>
      </c>
      <c r="E135" s="374">
        <v>1</v>
      </c>
      <c r="F135" s="328">
        <v>0.2</v>
      </c>
      <c r="G135" s="327"/>
      <c r="H135" s="362"/>
      <c r="I135" s="329"/>
      <c r="J135" s="329"/>
      <c r="K135" s="329"/>
      <c r="L135" s="329">
        <v>1</v>
      </c>
      <c r="M135" s="329"/>
    </row>
    <row r="136" spans="1:13" x14ac:dyDescent="0.35">
      <c r="A136" s="187" t="s">
        <v>285</v>
      </c>
      <c r="B136" s="187" t="s">
        <v>232</v>
      </c>
      <c r="C136" s="360" t="s">
        <v>616</v>
      </c>
      <c r="D136" s="575" t="s">
        <v>372</v>
      </c>
      <c r="E136" s="374">
        <v>3</v>
      </c>
      <c r="F136" s="328">
        <v>0.6</v>
      </c>
      <c r="G136" s="327"/>
      <c r="H136" s="362"/>
      <c r="I136" s="329">
        <v>2</v>
      </c>
      <c r="J136" s="329"/>
      <c r="K136" s="329">
        <v>1</v>
      </c>
      <c r="L136" s="329"/>
      <c r="M136" s="329"/>
    </row>
    <row r="137" spans="1:13" x14ac:dyDescent="0.35">
      <c r="A137" s="187" t="s">
        <v>285</v>
      </c>
      <c r="B137" s="187" t="s">
        <v>302</v>
      </c>
      <c r="C137" s="361">
        <v>816</v>
      </c>
      <c r="D137" s="575" t="s">
        <v>373</v>
      </c>
      <c r="E137" s="374">
        <v>4</v>
      </c>
      <c r="F137" s="328">
        <v>0.8</v>
      </c>
      <c r="G137" s="327"/>
      <c r="H137" s="362"/>
      <c r="I137" s="329"/>
      <c r="J137" s="329">
        <v>3</v>
      </c>
      <c r="K137" s="329"/>
      <c r="L137" s="329">
        <v>1</v>
      </c>
      <c r="M137" s="329"/>
    </row>
    <row r="138" spans="1:13" x14ac:dyDescent="0.35">
      <c r="A138" s="187" t="s">
        <v>227</v>
      </c>
      <c r="B138" s="187" t="s">
        <v>232</v>
      </c>
      <c r="C138" s="360" t="s">
        <v>532</v>
      </c>
      <c r="D138" s="575" t="s">
        <v>367</v>
      </c>
      <c r="E138" s="374">
        <v>6</v>
      </c>
      <c r="F138" s="328">
        <v>1.2</v>
      </c>
      <c r="G138" s="327">
        <v>-1</v>
      </c>
      <c r="H138" s="362"/>
      <c r="I138" s="329"/>
      <c r="J138" s="329">
        <v>1</v>
      </c>
      <c r="K138" s="329"/>
      <c r="L138" s="329"/>
      <c r="M138" s="329">
        <v>5</v>
      </c>
    </row>
    <row r="139" spans="1:13" x14ac:dyDescent="0.35">
      <c r="A139" s="187" t="s">
        <v>227</v>
      </c>
      <c r="B139" s="187" t="s">
        <v>232</v>
      </c>
      <c r="C139" s="360" t="s">
        <v>1045</v>
      </c>
      <c r="D139" s="575" t="s">
        <v>368</v>
      </c>
      <c r="E139" s="374">
        <v>7</v>
      </c>
      <c r="F139" s="328">
        <v>1.4</v>
      </c>
      <c r="G139" s="327">
        <v>0</v>
      </c>
      <c r="H139" s="362"/>
      <c r="I139" s="329">
        <v>2</v>
      </c>
      <c r="J139" s="329"/>
      <c r="K139" s="329">
        <v>2</v>
      </c>
      <c r="L139" s="329">
        <v>1</v>
      </c>
      <c r="M139" s="329">
        <v>2</v>
      </c>
    </row>
    <row r="140" spans="1:13" x14ac:dyDescent="0.35">
      <c r="A140" s="187" t="s">
        <v>275</v>
      </c>
      <c r="B140" s="187" t="s">
        <v>276</v>
      </c>
      <c r="C140" s="360" t="s">
        <v>1158</v>
      </c>
      <c r="D140" s="575" t="s">
        <v>369</v>
      </c>
      <c r="E140" s="374">
        <v>7</v>
      </c>
      <c r="F140" s="328">
        <v>1.4</v>
      </c>
      <c r="G140" s="327">
        <v>-1</v>
      </c>
      <c r="H140" s="362"/>
      <c r="I140" s="329"/>
      <c r="J140" s="329"/>
      <c r="K140" s="329">
        <v>2</v>
      </c>
      <c r="L140" s="329">
        <v>3</v>
      </c>
      <c r="M140" s="329">
        <v>2</v>
      </c>
    </row>
    <row r="141" spans="1:13" x14ac:dyDescent="0.35">
      <c r="A141" s="187" t="s">
        <v>275</v>
      </c>
      <c r="B141" s="187" t="s">
        <v>276</v>
      </c>
      <c r="C141" s="360" t="s">
        <v>1349</v>
      </c>
      <c r="D141" s="575" t="s">
        <v>370</v>
      </c>
      <c r="E141" s="374">
        <v>30</v>
      </c>
      <c r="F141" s="328">
        <v>6</v>
      </c>
      <c r="G141" s="327">
        <v>-1</v>
      </c>
      <c r="H141" s="362"/>
      <c r="I141" s="329"/>
      <c r="J141" s="329">
        <v>2</v>
      </c>
      <c r="K141" s="329">
        <v>3</v>
      </c>
      <c r="L141" s="329">
        <v>5</v>
      </c>
      <c r="M141" s="329">
        <v>20</v>
      </c>
    </row>
    <row r="142" spans="1:13" x14ac:dyDescent="0.35">
      <c r="A142" s="271"/>
      <c r="B142" s="271"/>
      <c r="C142" s="366"/>
      <c r="D142" s="116"/>
      <c r="E142" s="375"/>
      <c r="H142" s="362"/>
      <c r="I142" s="329"/>
      <c r="J142" s="329"/>
      <c r="K142" s="329"/>
      <c r="L142" s="329"/>
      <c r="M142" s="329"/>
    </row>
    <row r="143" spans="1:13" x14ac:dyDescent="0.35">
      <c r="A143" s="371" t="s">
        <v>285</v>
      </c>
      <c r="B143" s="371" t="s">
        <v>232</v>
      </c>
      <c r="C143" s="556" t="s">
        <v>610</v>
      </c>
      <c r="D143" s="372" t="s">
        <v>401</v>
      </c>
      <c r="E143" s="375"/>
      <c r="H143" s="362"/>
      <c r="I143" s="329">
        <v>3</v>
      </c>
      <c r="J143" s="329"/>
      <c r="K143" s="329"/>
      <c r="L143" s="329"/>
      <c r="M143" s="329"/>
    </row>
    <row r="144" spans="1:13" x14ac:dyDescent="0.35">
      <c r="A144" s="272"/>
      <c r="B144" s="272"/>
      <c r="C144" s="370"/>
      <c r="D144" s="114"/>
      <c r="H144" s="216"/>
      <c r="I144" s="329"/>
      <c r="J144" s="329"/>
      <c r="K144" s="329"/>
      <c r="L144" s="329"/>
      <c r="M144" s="329"/>
    </row>
    <row r="145" spans="1:1" x14ac:dyDescent="0.35">
      <c r="A145" s="373" t="s">
        <v>1249</v>
      </c>
    </row>
  </sheetData>
  <mergeCells count="3">
    <mergeCell ref="A1:M1"/>
    <mergeCell ref="A80:D80"/>
    <mergeCell ref="A132:D132"/>
  </mergeCells>
  <pageMargins left="0.25" right="0.25" top="0.75" bottom="0.75" header="0.3" footer="0.3"/>
  <pageSetup scale="7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7:AB21"/>
  <sheetViews>
    <sheetView zoomScaleNormal="100" zoomScaleSheetLayoutView="100" zoomScalePageLayoutView="75" workbookViewId="0">
      <selection activeCell="H9" sqref="H9"/>
    </sheetView>
  </sheetViews>
  <sheetFormatPr defaultColWidth="9.1796875" defaultRowHeight="14.5" x14ac:dyDescent="0.35"/>
  <cols>
    <col min="1" max="1" width="9.1796875" style="7"/>
    <col min="2" max="2" width="10.453125" style="7" customWidth="1"/>
    <col min="3" max="7" width="9.1796875" style="7"/>
    <col min="8" max="8" width="9.1796875" style="7" customWidth="1"/>
    <col min="9" max="9" width="9.1796875" style="7"/>
    <col min="10" max="28" width="9.1796875" style="531"/>
    <col min="29" max="16384" width="9.1796875" style="4"/>
  </cols>
  <sheetData>
    <row r="7" spans="2:7" ht="25.5" customHeight="1" x14ac:dyDescent="0.35">
      <c r="B7" s="602" t="s">
        <v>1241</v>
      </c>
      <c r="C7" s="602"/>
      <c r="D7" s="602"/>
      <c r="E7" s="602"/>
      <c r="F7" s="602"/>
      <c r="G7" s="602"/>
    </row>
    <row r="10" spans="2:7" ht="49.5" customHeight="1" x14ac:dyDescent="0.35">
      <c r="B10" s="603" t="s">
        <v>1251</v>
      </c>
      <c r="C10" s="604"/>
      <c r="D10" s="604"/>
      <c r="E10" s="604"/>
      <c r="F10" s="604"/>
      <c r="G10" s="604"/>
    </row>
    <row r="11" spans="2:7" x14ac:dyDescent="0.35">
      <c r="B11" s="9"/>
      <c r="C11" s="9"/>
      <c r="D11" s="9"/>
      <c r="E11" s="9"/>
      <c r="F11" s="9"/>
      <c r="G11" s="9"/>
    </row>
    <row r="12" spans="2:7" ht="21" x14ac:dyDescent="0.5">
      <c r="B12" s="605"/>
      <c r="C12" s="605"/>
      <c r="D12" s="605"/>
      <c r="E12" s="605"/>
      <c r="F12" s="605"/>
      <c r="G12" s="605"/>
    </row>
    <row r="16" spans="2:7" ht="33" customHeight="1" x14ac:dyDescent="0.35">
      <c r="B16" s="30" t="s">
        <v>1242</v>
      </c>
      <c r="C16" s="606" t="s">
        <v>1430</v>
      </c>
      <c r="D16" s="606"/>
      <c r="E16" s="606"/>
      <c r="F16" s="606"/>
      <c r="G16" s="606"/>
    </row>
    <row r="17" spans="1:8" ht="15" customHeight="1" x14ac:dyDescent="0.35">
      <c r="B17" s="10"/>
    </row>
    <row r="19" spans="1:8" x14ac:dyDescent="0.35">
      <c r="A19" s="601"/>
      <c r="B19" s="601"/>
      <c r="C19" s="601"/>
      <c r="D19" s="601"/>
      <c r="E19" s="601"/>
      <c r="F19" s="601"/>
      <c r="G19" s="601"/>
      <c r="H19" s="601"/>
    </row>
    <row r="21" spans="1:8" x14ac:dyDescent="0.35">
      <c r="A21" s="601"/>
      <c r="B21" s="601"/>
      <c r="C21" s="601"/>
      <c r="D21" s="601"/>
      <c r="E21" s="601"/>
      <c r="F21" s="601"/>
      <c r="G21" s="601"/>
      <c r="H21" s="601"/>
    </row>
  </sheetData>
  <mergeCells count="6">
    <mergeCell ref="A21:H21"/>
    <mergeCell ref="B7:G7"/>
    <mergeCell ref="B10:G10"/>
    <mergeCell ref="B12:G12"/>
    <mergeCell ref="A19:H19"/>
    <mergeCell ref="C16:G16"/>
  </mergeCells>
  <printOptions horizontalCentered="1"/>
  <pageMargins left="0.7" right="0.7" top="0.75" bottom="0.75" header="0.3" footer="0.3"/>
  <pageSetup orientation="portrait" r:id="rId1"/>
  <headerFooter>
    <oddFooter>&amp;L&amp;"Roboto,Bold"&amp;9Resource Planning Toolkit Updated May, 2020&amp;C&amp;"Roboto,Regular"&amp;9Page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14"/>
  <sheetViews>
    <sheetView zoomScale="65" zoomScaleNormal="65" workbookViewId="0">
      <selection activeCell="T96" sqref="T96"/>
    </sheetView>
  </sheetViews>
  <sheetFormatPr defaultColWidth="9.1796875" defaultRowHeight="13" x14ac:dyDescent="0.3"/>
  <cols>
    <col min="1" max="1" width="9.1796875" style="31"/>
    <col min="2" max="2" width="10.90625" style="31" bestFit="1" customWidth="1"/>
    <col min="3" max="3" width="27.7265625" style="31" bestFit="1" customWidth="1"/>
    <col min="4" max="4" width="14.08984375" style="31" bestFit="1" customWidth="1"/>
    <col min="5" max="5" width="7.08984375" style="31" bestFit="1" customWidth="1"/>
    <col min="6" max="6" width="10.1796875" style="31" customWidth="1"/>
    <col min="7" max="7" width="9.453125" style="31" bestFit="1" customWidth="1"/>
    <col min="8" max="8" width="11.81640625" style="31" customWidth="1"/>
    <col min="9" max="9" width="13" style="31" customWidth="1"/>
    <col min="10" max="10" width="11.7265625" style="31" customWidth="1"/>
    <col min="11" max="11" width="3" style="31" customWidth="1"/>
    <col min="12" max="12" width="9.1796875" style="31"/>
    <col min="13" max="13" width="10.90625" style="31" bestFit="1" customWidth="1"/>
    <col min="14" max="14" width="27.7265625" style="31" bestFit="1" customWidth="1"/>
    <col min="15" max="15" width="13.81640625" style="31" customWidth="1"/>
    <col min="16" max="16" width="8.1796875" style="31" bestFit="1" customWidth="1"/>
    <col min="17" max="17" width="9.08984375" style="31" bestFit="1" customWidth="1"/>
    <col min="18" max="18" width="10.81640625" style="31" customWidth="1"/>
    <col min="19" max="19" width="10.26953125" style="31" bestFit="1" customWidth="1"/>
    <col min="20" max="20" width="10" style="31" bestFit="1" customWidth="1"/>
    <col min="21" max="21" width="12.1796875" style="31" customWidth="1"/>
    <col min="22" max="16384" width="9.1796875" style="31"/>
  </cols>
  <sheetData>
    <row r="1" spans="1:54" ht="43.5" customHeight="1" x14ac:dyDescent="0.3">
      <c r="A1" s="609" t="s">
        <v>1252</v>
      </c>
      <c r="B1" s="609"/>
      <c r="C1" s="609"/>
      <c r="D1" s="609"/>
      <c r="E1" s="609"/>
      <c r="F1" s="609"/>
      <c r="G1" s="609"/>
      <c r="H1" s="609"/>
      <c r="I1" s="609"/>
      <c r="J1" s="609"/>
      <c r="K1" s="609"/>
      <c r="L1" s="609"/>
      <c r="M1" s="609"/>
      <c r="N1" s="609"/>
      <c r="O1" s="609"/>
      <c r="P1" s="609"/>
      <c r="Q1" s="609"/>
      <c r="R1" s="609"/>
      <c r="S1" s="609"/>
      <c r="T1" s="609"/>
      <c r="U1" s="609"/>
    </row>
    <row r="2" spans="1:54" s="33" customFormat="1" ht="30" customHeight="1" x14ac:dyDescent="0.35">
      <c r="A2" s="610" t="s">
        <v>1411</v>
      </c>
      <c r="B2" s="610"/>
      <c r="C2" s="610"/>
      <c r="D2" s="610"/>
      <c r="E2" s="610"/>
      <c r="F2" s="610"/>
      <c r="G2" s="610"/>
      <c r="H2" s="610"/>
      <c r="I2" s="610"/>
      <c r="J2" s="610"/>
      <c r="K2" s="32"/>
      <c r="L2" s="611" t="s">
        <v>1412</v>
      </c>
      <c r="M2" s="611"/>
      <c r="N2" s="611"/>
      <c r="O2" s="611"/>
      <c r="P2" s="611"/>
      <c r="Q2" s="611"/>
      <c r="R2" s="611"/>
      <c r="S2" s="611"/>
      <c r="T2" s="611"/>
      <c r="U2" s="611"/>
    </row>
    <row r="3" spans="1:54" s="33" customFormat="1" ht="63.75" customHeight="1" x14ac:dyDescent="0.35">
      <c r="A3" s="44" t="s">
        <v>221</v>
      </c>
      <c r="B3" s="44" t="s">
        <v>222</v>
      </c>
      <c r="C3" s="44" t="s">
        <v>1394</v>
      </c>
      <c r="D3" s="44" t="s">
        <v>1413</v>
      </c>
      <c r="E3" s="44" t="s">
        <v>1414</v>
      </c>
      <c r="F3" s="44" t="s">
        <v>1415</v>
      </c>
      <c r="G3" s="44" t="s">
        <v>1416</v>
      </c>
      <c r="H3" s="44" t="s">
        <v>1417</v>
      </c>
      <c r="I3" s="526" t="s">
        <v>1245</v>
      </c>
      <c r="J3" s="526" t="s">
        <v>1418</v>
      </c>
      <c r="K3" s="34"/>
      <c r="L3" s="70" t="s">
        <v>221</v>
      </c>
      <c r="M3" s="70" t="s">
        <v>222</v>
      </c>
      <c r="N3" s="70" t="s">
        <v>1394</v>
      </c>
      <c r="O3" s="70" t="s">
        <v>1413</v>
      </c>
      <c r="P3" s="70" t="s">
        <v>1414</v>
      </c>
      <c r="Q3" s="70" t="s">
        <v>1419</v>
      </c>
      <c r="R3" s="70" t="s">
        <v>1416</v>
      </c>
      <c r="S3" s="70" t="s">
        <v>1417</v>
      </c>
      <c r="T3" s="71" t="s">
        <v>1253</v>
      </c>
      <c r="U3" s="71" t="s">
        <v>1420</v>
      </c>
    </row>
    <row r="4" spans="1:54" x14ac:dyDescent="0.3">
      <c r="A4" s="37" t="s">
        <v>227</v>
      </c>
      <c r="B4" s="37" t="s">
        <v>228</v>
      </c>
      <c r="C4" s="527" t="s">
        <v>1192</v>
      </c>
      <c r="D4" s="38">
        <v>330988.03000000003</v>
      </c>
      <c r="E4" s="61">
        <v>3417</v>
      </c>
      <c r="F4" s="38">
        <v>96.865095112671938</v>
      </c>
      <c r="G4" s="61">
        <v>67</v>
      </c>
      <c r="H4" s="38">
        <v>4940.1198507462686</v>
      </c>
      <c r="I4" s="62">
        <v>114</v>
      </c>
      <c r="J4" s="63">
        <v>2906</v>
      </c>
      <c r="K4" s="45"/>
      <c r="L4" s="37" t="s">
        <v>227</v>
      </c>
      <c r="M4" s="37" t="s">
        <v>228</v>
      </c>
      <c r="N4" s="527" t="s">
        <v>1192</v>
      </c>
      <c r="O4" s="251">
        <v>368452</v>
      </c>
      <c r="P4" s="39">
        <v>3534</v>
      </c>
      <c r="Q4" s="38">
        <v>104.259066213922</v>
      </c>
      <c r="R4" s="39">
        <v>67</v>
      </c>
      <c r="S4" s="38">
        <v>5499.2767164179104</v>
      </c>
      <c r="T4" s="46">
        <f>P4/30</f>
        <v>117.8</v>
      </c>
      <c r="U4" s="47">
        <f t="shared" ref="U4:U9" si="0">O4/T4</f>
        <v>3127.7758913412563</v>
      </c>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row>
    <row r="5" spans="1:54" x14ac:dyDescent="0.3">
      <c r="A5" s="37" t="s">
        <v>227</v>
      </c>
      <c r="B5" s="37" t="s">
        <v>228</v>
      </c>
      <c r="C5" s="527" t="s">
        <v>674</v>
      </c>
      <c r="D5" s="38">
        <v>583641.67000000004</v>
      </c>
      <c r="E5" s="61">
        <v>4074</v>
      </c>
      <c r="F5" s="38">
        <v>143.2601055473736</v>
      </c>
      <c r="G5" s="61">
        <v>67</v>
      </c>
      <c r="H5" s="38">
        <v>8711.0697014925372</v>
      </c>
      <c r="I5" s="62">
        <f>E5/30</f>
        <v>135.80000000000001</v>
      </c>
      <c r="J5" s="63">
        <f t="shared" ref="J5:J9" si="1">D5/I5</f>
        <v>4297.8031664212076</v>
      </c>
      <c r="K5" s="45"/>
      <c r="L5" s="37" t="s">
        <v>227</v>
      </c>
      <c r="M5" s="37" t="s">
        <v>228</v>
      </c>
      <c r="N5" s="527" t="s">
        <v>674</v>
      </c>
      <c r="O5" s="252">
        <v>433461.85</v>
      </c>
      <c r="P5" s="39">
        <v>3978</v>
      </c>
      <c r="Q5" s="38">
        <v>108.964768728004</v>
      </c>
      <c r="R5" s="39">
        <v>62</v>
      </c>
      <c r="S5" s="38">
        <v>6991.3201612903204</v>
      </c>
      <c r="T5" s="46">
        <f>P5/30</f>
        <v>132.6</v>
      </c>
      <c r="U5" s="47">
        <f t="shared" si="0"/>
        <v>3268.9430618401207</v>
      </c>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row>
    <row r="6" spans="1:54" x14ac:dyDescent="0.3">
      <c r="A6" s="37" t="s">
        <v>227</v>
      </c>
      <c r="B6" s="37" t="s">
        <v>228</v>
      </c>
      <c r="C6" s="527" t="s">
        <v>1193</v>
      </c>
      <c r="D6" s="38">
        <v>925468.83000000007</v>
      </c>
      <c r="E6" s="61">
        <v>4511</v>
      </c>
      <c r="F6" s="38">
        <v>205.15824207492798</v>
      </c>
      <c r="G6" s="61">
        <v>151</v>
      </c>
      <c r="H6" s="38">
        <v>6128.9326490066233</v>
      </c>
      <c r="I6" s="62">
        <f>E6/30</f>
        <v>150.36666666666667</v>
      </c>
      <c r="J6" s="63">
        <f t="shared" si="1"/>
        <v>6154.747262247839</v>
      </c>
      <c r="K6" s="45"/>
      <c r="L6" s="37" t="s">
        <v>227</v>
      </c>
      <c r="M6" s="37" t="s">
        <v>228</v>
      </c>
      <c r="N6" s="527" t="s">
        <v>1193</v>
      </c>
      <c r="O6" s="251">
        <v>1120202.08</v>
      </c>
      <c r="P6" s="39">
        <v>4094</v>
      </c>
      <c r="Q6" s="38">
        <v>273.62043966780698</v>
      </c>
      <c r="R6" s="39">
        <v>145</v>
      </c>
      <c r="S6" s="38">
        <v>7725.5315862069001</v>
      </c>
      <c r="T6" s="46">
        <f>P6/30</f>
        <v>136.46666666666667</v>
      </c>
      <c r="U6" s="47">
        <f t="shared" si="0"/>
        <v>8208.613190034197</v>
      </c>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row>
    <row r="7" spans="1:54" x14ac:dyDescent="0.3">
      <c r="A7" s="37" t="s">
        <v>227</v>
      </c>
      <c r="B7" s="37" t="s">
        <v>228</v>
      </c>
      <c r="C7" s="527" t="s">
        <v>1194</v>
      </c>
      <c r="D7" s="38">
        <v>2483184.5199999996</v>
      </c>
      <c r="E7" s="61">
        <v>20967</v>
      </c>
      <c r="F7" s="38">
        <v>118.43299089044687</v>
      </c>
      <c r="G7" s="61">
        <v>315</v>
      </c>
      <c r="H7" s="38">
        <v>7883.1254603174593</v>
      </c>
      <c r="I7" s="62">
        <f>E7/30</f>
        <v>698.9</v>
      </c>
      <c r="J7" s="63">
        <f t="shared" si="1"/>
        <v>3552.9897267134061</v>
      </c>
      <c r="K7" s="45"/>
      <c r="L7" s="37" t="s">
        <v>227</v>
      </c>
      <c r="M7" s="37" t="s">
        <v>228</v>
      </c>
      <c r="N7" s="527" t="s">
        <v>1194</v>
      </c>
      <c r="O7" s="251">
        <v>2349719.48</v>
      </c>
      <c r="P7" s="39">
        <v>21315</v>
      </c>
      <c r="Q7" s="38">
        <v>110.23783626554101</v>
      </c>
      <c r="R7" s="39">
        <v>317</v>
      </c>
      <c r="S7" s="38">
        <v>7412.3642902208203</v>
      </c>
      <c r="T7" s="46">
        <f>P7/30</f>
        <v>710.5</v>
      </c>
      <c r="U7" s="47">
        <f t="shared" si="0"/>
        <v>3307.1350879662209</v>
      </c>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row>
    <row r="8" spans="1:54" x14ac:dyDescent="0.3">
      <c r="A8" s="37" t="s">
        <v>227</v>
      </c>
      <c r="B8" s="37" t="s">
        <v>228</v>
      </c>
      <c r="C8" s="527" t="s">
        <v>1195</v>
      </c>
      <c r="D8" s="38">
        <v>1352794.0599999998</v>
      </c>
      <c r="E8" s="61">
        <v>12792</v>
      </c>
      <c r="F8" s="38">
        <v>105.75313164477797</v>
      </c>
      <c r="G8" s="61">
        <v>180</v>
      </c>
      <c r="H8" s="38">
        <v>7515.5225555555544</v>
      </c>
      <c r="I8" s="62">
        <f>E8/30</f>
        <v>426.4</v>
      </c>
      <c r="J8" s="63">
        <f t="shared" si="1"/>
        <v>3172.5939493433393</v>
      </c>
      <c r="K8" s="45"/>
      <c r="L8" s="37" t="s">
        <v>227</v>
      </c>
      <c r="M8" s="37" t="s">
        <v>228</v>
      </c>
      <c r="N8" s="527" t="s">
        <v>1195</v>
      </c>
      <c r="O8" s="251">
        <v>1401814.97</v>
      </c>
      <c r="P8" s="39">
        <v>12858</v>
      </c>
      <c r="Q8" s="38">
        <v>109.022785036553</v>
      </c>
      <c r="R8" s="39">
        <v>183</v>
      </c>
      <c r="S8" s="38">
        <v>7660.1910928961797</v>
      </c>
      <c r="T8" s="46">
        <f>P8/30</f>
        <v>428.6</v>
      </c>
      <c r="U8" s="47">
        <f t="shared" si="0"/>
        <v>3270.6835510965934</v>
      </c>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row>
    <row r="9" spans="1:54" x14ac:dyDescent="0.3">
      <c r="A9" s="607" t="s">
        <v>1196</v>
      </c>
      <c r="B9" s="607"/>
      <c r="C9" s="607"/>
      <c r="D9" s="64">
        <f>SUM(D4:D8)</f>
        <v>5676077.1099999994</v>
      </c>
      <c r="E9" s="65">
        <f>SUM(E4:E8)</f>
        <v>45761</v>
      </c>
      <c r="F9" s="64">
        <f>D9/E9</f>
        <v>124.0374360263106</v>
      </c>
      <c r="G9" s="66">
        <f>SUM(G4:G8)</f>
        <v>780</v>
      </c>
      <c r="H9" s="64">
        <f>D9/G9</f>
        <v>7277.0219358974355</v>
      </c>
      <c r="I9" s="66">
        <f>SUM(I4:I8)</f>
        <v>1525.4666666666667</v>
      </c>
      <c r="J9" s="64">
        <f t="shared" si="1"/>
        <v>3720.8791473647402</v>
      </c>
      <c r="K9" s="45"/>
      <c r="L9" s="608" t="s">
        <v>1196</v>
      </c>
      <c r="M9" s="608"/>
      <c r="N9" s="608"/>
      <c r="O9" s="72">
        <f>SUM(O4:O8)</f>
        <v>5673650.3799999999</v>
      </c>
      <c r="P9" s="73">
        <f>SUM(P4:P8)</f>
        <v>45779</v>
      </c>
      <c r="Q9" s="72">
        <f>O9/P9</f>
        <v>123.93565564997051</v>
      </c>
      <c r="R9" s="74">
        <f>SUM(R4:R8)</f>
        <v>774</v>
      </c>
      <c r="S9" s="72">
        <f>O9/R9</f>
        <v>7330.2976485788113</v>
      </c>
      <c r="T9" s="74">
        <f>SUM(T4:T8)</f>
        <v>1525.9666666666667</v>
      </c>
      <c r="U9" s="72">
        <f t="shared" si="0"/>
        <v>3718.0696694991152</v>
      </c>
    </row>
    <row r="10" spans="1:54" x14ac:dyDescent="0.3">
      <c r="A10" s="48"/>
      <c r="B10" s="48"/>
      <c r="C10" s="48"/>
      <c r="D10" s="49"/>
      <c r="E10" s="50"/>
      <c r="F10" s="49"/>
      <c r="G10" s="50"/>
      <c r="H10" s="49"/>
      <c r="I10" s="46"/>
      <c r="J10" s="47"/>
      <c r="K10" s="45"/>
      <c r="L10" s="48"/>
      <c r="M10" s="48"/>
      <c r="N10" s="48"/>
      <c r="O10" s="49"/>
      <c r="P10" s="50"/>
      <c r="Q10" s="49"/>
      <c r="R10" s="50"/>
      <c r="S10" s="49"/>
      <c r="T10" s="50"/>
      <c r="U10" s="49"/>
    </row>
    <row r="11" spans="1:54" x14ac:dyDescent="0.3">
      <c r="A11" s="48"/>
      <c r="B11" s="48"/>
      <c r="C11" s="48"/>
      <c r="D11" s="49"/>
      <c r="E11" s="50"/>
      <c r="F11" s="49"/>
      <c r="G11" s="50"/>
      <c r="H11" s="49"/>
      <c r="I11" s="46"/>
      <c r="J11" s="47"/>
      <c r="K11" s="45"/>
      <c r="L11" s="48"/>
      <c r="M11" s="48"/>
      <c r="N11" s="48"/>
      <c r="O11" s="49"/>
      <c r="P11" s="50"/>
      <c r="Q11" s="49"/>
      <c r="R11" s="50"/>
      <c r="S11" s="49"/>
      <c r="T11" s="50"/>
      <c r="U11" s="49"/>
    </row>
    <row r="12" spans="1:54" s="36" customFormat="1" x14ac:dyDescent="0.3">
      <c r="A12" s="37" t="s">
        <v>285</v>
      </c>
      <c r="B12" s="37" t="s">
        <v>302</v>
      </c>
      <c r="C12" s="527" t="s">
        <v>1197</v>
      </c>
      <c r="D12" s="38">
        <v>34953</v>
      </c>
      <c r="E12" s="39">
        <v>216</v>
      </c>
      <c r="F12" s="38">
        <v>161.81944444444446</v>
      </c>
      <c r="G12" s="39">
        <v>4</v>
      </c>
      <c r="H12" s="38">
        <v>8738.25</v>
      </c>
      <c r="I12" s="46">
        <f t="shared" ref="I12:I18" si="2">E12/30</f>
        <v>7.2</v>
      </c>
      <c r="J12" s="47">
        <f t="shared" ref="J12:J18" si="3">D12/I12</f>
        <v>4854.583333333333</v>
      </c>
      <c r="K12" s="45"/>
      <c r="L12" s="37" t="s">
        <v>285</v>
      </c>
      <c r="M12" s="37" t="s">
        <v>302</v>
      </c>
      <c r="N12" s="527" t="s">
        <v>1197</v>
      </c>
      <c r="O12" s="38">
        <v>8192.06</v>
      </c>
      <c r="P12" s="39">
        <v>264</v>
      </c>
      <c r="Q12" s="38">
        <v>31.0305303030303</v>
      </c>
      <c r="R12" s="39">
        <v>4</v>
      </c>
      <c r="S12" s="38">
        <v>2048.0149999999999</v>
      </c>
      <c r="T12" s="46">
        <f t="shared" ref="T12:T18" si="4">P12/30</f>
        <v>8.8000000000000007</v>
      </c>
      <c r="U12" s="47">
        <f t="shared" ref="U12:U19" si="5">O12/T12</f>
        <v>930.91590909090894</v>
      </c>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row>
    <row r="13" spans="1:54" s="36" customFormat="1" x14ac:dyDescent="0.3">
      <c r="A13" s="37" t="s">
        <v>285</v>
      </c>
      <c r="B13" s="37" t="s">
        <v>302</v>
      </c>
      <c r="C13" s="527" t="s">
        <v>1198</v>
      </c>
      <c r="D13" s="38">
        <v>1481498.2199999995</v>
      </c>
      <c r="E13" s="39">
        <v>9414</v>
      </c>
      <c r="F13" s="38">
        <v>157.3718100701083</v>
      </c>
      <c r="G13" s="39">
        <v>165</v>
      </c>
      <c r="H13" s="38">
        <v>8978.7770909090887</v>
      </c>
      <c r="I13" s="46">
        <f t="shared" si="2"/>
        <v>313.8</v>
      </c>
      <c r="J13" s="47">
        <f t="shared" si="3"/>
        <v>4721.1543021032485</v>
      </c>
      <c r="K13" s="45"/>
      <c r="L13" s="37" t="s">
        <v>285</v>
      </c>
      <c r="M13" s="37" t="s">
        <v>302</v>
      </c>
      <c r="N13" s="527" t="s">
        <v>1198</v>
      </c>
      <c r="O13" s="38">
        <v>1613926.86</v>
      </c>
      <c r="P13" s="39">
        <v>9068</v>
      </c>
      <c r="Q13" s="38">
        <v>177.98046537273899</v>
      </c>
      <c r="R13" s="39">
        <v>154</v>
      </c>
      <c r="S13" s="38">
        <v>10480.044545454501</v>
      </c>
      <c r="T13" s="46">
        <f t="shared" si="4"/>
        <v>302.26666666666665</v>
      </c>
      <c r="U13" s="47">
        <f t="shared" si="5"/>
        <v>5339.4139611821793</v>
      </c>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row>
    <row r="14" spans="1:54" x14ac:dyDescent="0.3">
      <c r="A14" s="37" t="s">
        <v>285</v>
      </c>
      <c r="B14" s="37" t="s">
        <v>302</v>
      </c>
      <c r="C14" s="527" t="s">
        <v>1199</v>
      </c>
      <c r="D14" s="38">
        <v>825789.45000000007</v>
      </c>
      <c r="E14" s="39">
        <v>4833</v>
      </c>
      <c r="F14" s="38">
        <v>170.86477343265054</v>
      </c>
      <c r="G14" s="39">
        <v>81</v>
      </c>
      <c r="H14" s="38">
        <v>10194.931481481482</v>
      </c>
      <c r="I14" s="46">
        <f t="shared" si="2"/>
        <v>161.1</v>
      </c>
      <c r="J14" s="47">
        <f t="shared" si="3"/>
        <v>5125.9432029795162</v>
      </c>
      <c r="K14" s="45"/>
      <c r="L14" s="37" t="s">
        <v>285</v>
      </c>
      <c r="M14" s="37" t="s">
        <v>302</v>
      </c>
      <c r="N14" s="527" t="s">
        <v>1199</v>
      </c>
      <c r="O14" s="38">
        <v>899175.55</v>
      </c>
      <c r="P14" s="39">
        <v>5136</v>
      </c>
      <c r="Q14" s="38">
        <v>175.073121105919</v>
      </c>
      <c r="R14" s="39">
        <v>83</v>
      </c>
      <c r="S14" s="38">
        <v>10833.440361445801</v>
      </c>
      <c r="T14" s="46">
        <f t="shared" si="4"/>
        <v>171.2</v>
      </c>
      <c r="U14" s="47">
        <f t="shared" si="5"/>
        <v>5252.1936331775705</v>
      </c>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row>
    <row r="15" spans="1:54" x14ac:dyDescent="0.3">
      <c r="A15" s="37" t="s">
        <v>285</v>
      </c>
      <c r="B15" s="37" t="s">
        <v>302</v>
      </c>
      <c r="C15" s="527" t="s">
        <v>1200</v>
      </c>
      <c r="D15" s="38">
        <v>796169.58999999962</v>
      </c>
      <c r="E15" s="39">
        <v>5454</v>
      </c>
      <c r="F15" s="38">
        <v>145.97902273560683</v>
      </c>
      <c r="G15" s="39">
        <v>87</v>
      </c>
      <c r="H15" s="38">
        <v>9151.3745977011458</v>
      </c>
      <c r="I15" s="46">
        <f t="shared" si="2"/>
        <v>181.8</v>
      </c>
      <c r="J15" s="47">
        <f t="shared" si="3"/>
        <v>4379.3706820682046</v>
      </c>
      <c r="K15" s="45"/>
      <c r="L15" s="37" t="s">
        <v>285</v>
      </c>
      <c r="M15" s="37" t="s">
        <v>302</v>
      </c>
      <c r="N15" s="527" t="s">
        <v>1200</v>
      </c>
      <c r="O15" s="38">
        <v>773868.38</v>
      </c>
      <c r="P15" s="39">
        <v>5373</v>
      </c>
      <c r="Q15" s="38">
        <v>144.029104783175</v>
      </c>
      <c r="R15" s="39">
        <v>84</v>
      </c>
      <c r="S15" s="38">
        <v>9212.7188095238107</v>
      </c>
      <c r="T15" s="46">
        <f t="shared" si="4"/>
        <v>179.1</v>
      </c>
      <c r="U15" s="47">
        <f t="shared" si="5"/>
        <v>4320.8731434952542</v>
      </c>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row>
    <row r="16" spans="1:54" x14ac:dyDescent="0.3">
      <c r="A16" s="37" t="s">
        <v>285</v>
      </c>
      <c r="B16" s="37" t="s">
        <v>302</v>
      </c>
      <c r="C16" s="527" t="s">
        <v>1201</v>
      </c>
      <c r="D16" s="38">
        <v>243722.09</v>
      </c>
      <c r="E16" s="39">
        <v>1551</v>
      </c>
      <c r="F16" s="38">
        <v>157.13867827208253</v>
      </c>
      <c r="G16" s="39">
        <v>41</v>
      </c>
      <c r="H16" s="38">
        <v>5944.4412195121949</v>
      </c>
      <c r="I16" s="46">
        <f t="shared" si="2"/>
        <v>51.7</v>
      </c>
      <c r="J16" s="47">
        <f t="shared" si="3"/>
        <v>4714.1603481624752</v>
      </c>
      <c r="K16" s="45"/>
      <c r="L16" s="37" t="s">
        <v>285</v>
      </c>
      <c r="M16" s="37" t="s">
        <v>302</v>
      </c>
      <c r="N16" s="527" t="s">
        <v>1201</v>
      </c>
      <c r="O16" s="38">
        <v>185610.37</v>
      </c>
      <c r="P16" s="39">
        <v>1566</v>
      </c>
      <c r="Q16" s="38">
        <v>118.525140485313</v>
      </c>
      <c r="R16" s="39">
        <v>37</v>
      </c>
      <c r="S16" s="38">
        <v>5016.4964864864896</v>
      </c>
      <c r="T16" s="46">
        <f t="shared" si="4"/>
        <v>52.2</v>
      </c>
      <c r="U16" s="47">
        <f t="shared" si="5"/>
        <v>3555.7542145593866</v>
      </c>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row>
    <row r="17" spans="1:54" x14ac:dyDescent="0.3">
      <c r="A17" s="37" t="s">
        <v>285</v>
      </c>
      <c r="B17" s="37" t="s">
        <v>302</v>
      </c>
      <c r="C17" s="527" t="s">
        <v>1202</v>
      </c>
      <c r="D17" s="38">
        <v>288303.15999999997</v>
      </c>
      <c r="E17" s="39">
        <v>1626</v>
      </c>
      <c r="F17" s="38">
        <v>177.3082164821648</v>
      </c>
      <c r="G17" s="39">
        <v>30</v>
      </c>
      <c r="H17" s="38">
        <v>9610.105333333333</v>
      </c>
      <c r="I17" s="46">
        <f t="shared" si="2"/>
        <v>54.2</v>
      </c>
      <c r="J17" s="47">
        <f t="shared" si="3"/>
        <v>5319.2464944649437</v>
      </c>
      <c r="K17" s="45"/>
      <c r="L17" s="37" t="s">
        <v>285</v>
      </c>
      <c r="M17" s="37" t="s">
        <v>302</v>
      </c>
      <c r="N17" s="527" t="s">
        <v>1202</v>
      </c>
      <c r="O17" s="38">
        <v>221081.09</v>
      </c>
      <c r="P17" s="39">
        <v>1482</v>
      </c>
      <c r="Q17" s="38">
        <v>149.17752361673399</v>
      </c>
      <c r="R17" s="39">
        <v>28</v>
      </c>
      <c r="S17" s="38">
        <v>7895.7532142857099</v>
      </c>
      <c r="T17" s="46">
        <f t="shared" si="4"/>
        <v>49.4</v>
      </c>
      <c r="U17" s="47">
        <f t="shared" si="5"/>
        <v>4475.3257085020241</v>
      </c>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row>
    <row r="18" spans="1:54" x14ac:dyDescent="0.3">
      <c r="A18" s="37" t="s">
        <v>285</v>
      </c>
      <c r="B18" s="37" t="s">
        <v>302</v>
      </c>
      <c r="C18" s="527" t="s">
        <v>1203</v>
      </c>
      <c r="D18" s="38">
        <v>1765155.9200000004</v>
      </c>
      <c r="E18" s="39">
        <v>9573</v>
      </c>
      <c r="F18" s="38">
        <v>184.38900240259065</v>
      </c>
      <c r="G18" s="39">
        <v>182</v>
      </c>
      <c r="H18" s="38">
        <v>9698.6589010989028</v>
      </c>
      <c r="I18" s="46">
        <f t="shared" si="2"/>
        <v>319.10000000000002</v>
      </c>
      <c r="J18" s="47">
        <f t="shared" si="3"/>
        <v>5531.6700720777199</v>
      </c>
      <c r="K18" s="45"/>
      <c r="L18" s="37" t="s">
        <v>285</v>
      </c>
      <c r="M18" s="37" t="s">
        <v>302</v>
      </c>
      <c r="N18" s="527" t="s">
        <v>1203</v>
      </c>
      <c r="O18" s="38">
        <v>1385102.91</v>
      </c>
      <c r="P18" s="39">
        <v>9645</v>
      </c>
      <c r="Q18" s="38">
        <v>143.60838880248801</v>
      </c>
      <c r="R18" s="39">
        <v>188</v>
      </c>
      <c r="S18" s="38">
        <v>7367.5686702127596</v>
      </c>
      <c r="T18" s="46">
        <f t="shared" si="4"/>
        <v>321.5</v>
      </c>
      <c r="U18" s="47">
        <f t="shared" si="5"/>
        <v>4308.2516640746499</v>
      </c>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row>
    <row r="19" spans="1:54" x14ac:dyDescent="0.3">
      <c r="A19" s="607" t="s">
        <v>1196</v>
      </c>
      <c r="B19" s="607"/>
      <c r="C19" s="607"/>
      <c r="D19" s="59">
        <f>SUM(D12:D18)</f>
        <v>5435591.4299999997</v>
      </c>
      <c r="E19" s="60">
        <f>SUM(E12:E18)</f>
        <v>32667</v>
      </c>
      <c r="F19" s="59">
        <f>D19/E19</f>
        <v>166.39395812287628</v>
      </c>
      <c r="G19" s="60">
        <f>SUM(G12:G18)</f>
        <v>590</v>
      </c>
      <c r="H19" s="59">
        <f>D19/G19</f>
        <v>9212.8668305084739</v>
      </c>
      <c r="I19" s="60">
        <f>SUM(I12:I18)</f>
        <v>1088.9000000000001</v>
      </c>
      <c r="J19" s="59">
        <f>D19/I19</f>
        <v>4991.8187436862881</v>
      </c>
      <c r="K19" s="45"/>
      <c r="L19" s="608" t="s">
        <v>1196</v>
      </c>
      <c r="M19" s="608"/>
      <c r="N19" s="608"/>
      <c r="O19" s="72">
        <f>SUM(O12:O18)</f>
        <v>5086957.22</v>
      </c>
      <c r="P19" s="73">
        <f>SUM(P12:P18)</f>
        <v>32534</v>
      </c>
      <c r="Q19" s="72">
        <f>O19/P19</f>
        <v>156.35818589782994</v>
      </c>
      <c r="R19" s="73">
        <f>SUM(R12:R18)</f>
        <v>578</v>
      </c>
      <c r="S19" s="72">
        <f>O19/R19</f>
        <v>8800.9640484429056</v>
      </c>
      <c r="T19" s="73">
        <f>SUM(T12:T18)</f>
        <v>1084.4666666666667</v>
      </c>
      <c r="U19" s="72">
        <f t="shared" si="5"/>
        <v>4690.7455769348981</v>
      </c>
    </row>
    <row r="20" spans="1:54" x14ac:dyDescent="0.3">
      <c r="A20" s="48"/>
      <c r="B20" s="48"/>
      <c r="C20" s="48"/>
      <c r="D20" s="49"/>
      <c r="E20" s="50"/>
      <c r="F20" s="49"/>
      <c r="G20" s="50"/>
      <c r="H20" s="49"/>
      <c r="I20" s="46"/>
      <c r="J20" s="47"/>
      <c r="K20" s="45"/>
      <c r="L20" s="48"/>
      <c r="M20" s="48"/>
      <c r="N20" s="48"/>
      <c r="O20" s="49"/>
      <c r="P20" s="50"/>
      <c r="Q20" s="49"/>
      <c r="R20" s="50"/>
      <c r="S20" s="49"/>
      <c r="T20" s="50"/>
      <c r="U20" s="49"/>
    </row>
    <row r="21" spans="1:54" x14ac:dyDescent="0.3">
      <c r="A21" s="48"/>
      <c r="B21" s="48"/>
      <c r="C21" s="48"/>
      <c r="D21" s="49"/>
      <c r="E21" s="50"/>
      <c r="F21" s="49"/>
      <c r="G21" s="50"/>
      <c r="H21" s="49"/>
      <c r="I21" s="46"/>
      <c r="J21" s="47"/>
      <c r="K21" s="45"/>
      <c r="L21" s="48"/>
      <c r="M21" s="48"/>
      <c r="N21" s="48"/>
      <c r="O21" s="49"/>
      <c r="P21" s="50"/>
      <c r="Q21" s="49"/>
      <c r="R21" s="50"/>
      <c r="S21" s="49"/>
      <c r="T21" s="50"/>
      <c r="U21" s="49"/>
    </row>
    <row r="22" spans="1:54" x14ac:dyDescent="0.3">
      <c r="A22" s="37" t="s">
        <v>259</v>
      </c>
      <c r="B22" s="37" t="s">
        <v>1204</v>
      </c>
      <c r="C22" s="67" t="s">
        <v>1205</v>
      </c>
      <c r="D22" s="68">
        <v>6005347.8300000019</v>
      </c>
      <c r="E22" s="69">
        <v>75904</v>
      </c>
      <c r="F22" s="68">
        <v>79.11767271817034</v>
      </c>
      <c r="G22" s="69">
        <v>970</v>
      </c>
      <c r="H22" s="68">
        <v>6191.0802371134041</v>
      </c>
      <c r="I22" s="60">
        <f>E22/30</f>
        <v>2530.1333333333332</v>
      </c>
      <c r="J22" s="59">
        <f>D22/I22</f>
        <v>2373.5301815451103</v>
      </c>
      <c r="K22" s="45"/>
      <c r="L22" s="37" t="s">
        <v>259</v>
      </c>
      <c r="M22" s="37" t="s">
        <v>1289</v>
      </c>
      <c r="N22" s="75" t="s">
        <v>1205</v>
      </c>
      <c r="O22" s="76">
        <v>8753085.6500000004</v>
      </c>
      <c r="P22" s="77">
        <v>131176</v>
      </c>
      <c r="Q22" s="76">
        <v>66.727798149051694</v>
      </c>
      <c r="R22" s="77">
        <v>1785</v>
      </c>
      <c r="S22" s="76">
        <v>4903.6894397759097</v>
      </c>
      <c r="T22" s="73">
        <f>P22/30</f>
        <v>4372.5333333333338</v>
      </c>
      <c r="U22" s="72">
        <f>O22/T22</f>
        <v>2001.8339444715496</v>
      </c>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row>
    <row r="23" spans="1:54" x14ac:dyDescent="0.3">
      <c r="A23" s="48"/>
      <c r="B23" s="48"/>
      <c r="C23" s="48"/>
      <c r="D23" s="49"/>
      <c r="E23" s="50"/>
      <c r="F23" s="49"/>
      <c r="G23" s="50"/>
      <c r="H23" s="49"/>
      <c r="I23" s="46"/>
      <c r="J23" s="47"/>
      <c r="K23" s="45"/>
      <c r="L23" s="48"/>
      <c r="M23" s="48"/>
      <c r="N23" s="48"/>
      <c r="O23" s="49"/>
      <c r="P23" s="50"/>
      <c r="Q23" s="49"/>
      <c r="R23" s="50"/>
      <c r="S23" s="49"/>
      <c r="T23" s="50"/>
      <c r="U23" s="49"/>
    </row>
    <row r="24" spans="1:54" x14ac:dyDescent="0.3">
      <c r="A24" s="48"/>
      <c r="B24" s="48"/>
      <c r="C24" s="48"/>
      <c r="D24" s="49"/>
      <c r="E24" s="50"/>
      <c r="F24" s="49"/>
      <c r="G24" s="50"/>
      <c r="H24" s="49"/>
      <c r="I24" s="46"/>
      <c r="J24" s="47"/>
      <c r="K24" s="45"/>
      <c r="L24" s="48"/>
      <c r="M24" s="48"/>
      <c r="N24" s="48"/>
      <c r="O24" s="49"/>
      <c r="P24" s="50"/>
      <c r="Q24" s="49"/>
      <c r="R24" s="50"/>
      <c r="S24" s="49"/>
      <c r="T24" s="50"/>
      <c r="U24" s="49"/>
    </row>
    <row r="25" spans="1:54" x14ac:dyDescent="0.3">
      <c r="A25" s="37" t="s">
        <v>259</v>
      </c>
      <c r="B25" s="37" t="s">
        <v>260</v>
      </c>
      <c r="C25" s="527" t="s">
        <v>1206</v>
      </c>
      <c r="D25" s="38">
        <v>3697568.75</v>
      </c>
      <c r="E25" s="39">
        <v>16068</v>
      </c>
      <c r="F25" s="38">
        <v>230</v>
      </c>
      <c r="G25" s="39">
        <v>540</v>
      </c>
      <c r="H25" s="38">
        <v>6847.3495370370374</v>
      </c>
      <c r="I25" s="46">
        <f t="shared" ref="I25:I33" si="6">E25/30</f>
        <v>535.6</v>
      </c>
      <c r="J25" s="47">
        <f t="shared" ref="J25:J34" si="7">D25/I25</f>
        <v>6903.6011015683343</v>
      </c>
      <c r="K25" s="45"/>
      <c r="L25" s="37" t="s">
        <v>259</v>
      </c>
      <c r="M25" s="37" t="s">
        <v>260</v>
      </c>
      <c r="N25" s="527" t="s">
        <v>1206</v>
      </c>
      <c r="O25" s="38">
        <v>3885497.72</v>
      </c>
      <c r="P25" s="39">
        <v>16109</v>
      </c>
      <c r="Q25" s="38">
        <v>241.20042957352999</v>
      </c>
      <c r="R25" s="39">
        <v>524</v>
      </c>
      <c r="S25" s="38">
        <v>7415.0719847328301</v>
      </c>
      <c r="T25" s="46">
        <f t="shared" ref="T25:T33" si="8">P25/30</f>
        <v>536.9666666666667</v>
      </c>
      <c r="U25" s="47">
        <f t="shared" ref="U25:U34" si="9">O25/T25</f>
        <v>7236.0128872059095</v>
      </c>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row>
    <row r="26" spans="1:54" x14ac:dyDescent="0.3">
      <c r="A26" s="37" t="s">
        <v>259</v>
      </c>
      <c r="B26" s="37" t="s">
        <v>260</v>
      </c>
      <c r="C26" s="527" t="s">
        <v>1207</v>
      </c>
      <c r="D26" s="38">
        <v>1611917.96</v>
      </c>
      <c r="E26" s="39">
        <v>10294</v>
      </c>
      <c r="F26" s="38">
        <v>157</v>
      </c>
      <c r="G26" s="39">
        <v>179</v>
      </c>
      <c r="H26" s="38">
        <v>9005.1282681564244</v>
      </c>
      <c r="I26" s="46">
        <f t="shared" si="6"/>
        <v>343.13333333333333</v>
      </c>
      <c r="J26" s="47">
        <f t="shared" si="7"/>
        <v>4697.6431707790944</v>
      </c>
      <c r="K26" s="45"/>
      <c r="L26" s="37" t="s">
        <v>259</v>
      </c>
      <c r="M26" s="37" t="s">
        <v>260</v>
      </c>
      <c r="N26" s="527" t="s">
        <v>1207</v>
      </c>
      <c r="O26" s="38">
        <v>1611917.96</v>
      </c>
      <c r="P26" s="39">
        <v>11472</v>
      </c>
      <c r="Q26" s="38">
        <v>133.35158734309601</v>
      </c>
      <c r="R26" s="39">
        <v>187</v>
      </c>
      <c r="S26" s="38">
        <f>SUM(O26/R26)</f>
        <v>8619.8821390374324</v>
      </c>
      <c r="T26" s="46">
        <f t="shared" si="8"/>
        <v>382.4</v>
      </c>
      <c r="U26" s="47">
        <f t="shared" si="9"/>
        <v>4215.2666317991634</v>
      </c>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row>
    <row r="27" spans="1:54" x14ac:dyDescent="0.3">
      <c r="A27" s="37" t="s">
        <v>259</v>
      </c>
      <c r="B27" s="37" t="s">
        <v>260</v>
      </c>
      <c r="C27" s="527" t="s">
        <v>760</v>
      </c>
      <c r="D27" s="38">
        <v>192029.83</v>
      </c>
      <c r="E27" s="39">
        <v>979</v>
      </c>
      <c r="F27" s="38">
        <v>196</v>
      </c>
      <c r="G27" s="39">
        <v>39</v>
      </c>
      <c r="H27" s="38">
        <v>4923.8417948717943</v>
      </c>
      <c r="I27" s="46">
        <f t="shared" si="6"/>
        <v>32.633333333333333</v>
      </c>
      <c r="J27" s="47">
        <f t="shared" si="7"/>
        <v>5884.4687436159347</v>
      </c>
      <c r="K27" s="45"/>
      <c r="L27" s="37" t="s">
        <v>259</v>
      </c>
      <c r="M27" s="37" t="s">
        <v>260</v>
      </c>
      <c r="N27" s="527" t="s">
        <v>760</v>
      </c>
      <c r="O27" s="38">
        <v>294349.05</v>
      </c>
      <c r="P27" s="39">
        <v>963</v>
      </c>
      <c r="Q27" s="38">
        <v>305.65841121495299</v>
      </c>
      <c r="R27" s="39">
        <v>43</v>
      </c>
      <c r="S27" s="38">
        <v>6845.3267441860498</v>
      </c>
      <c r="T27" s="46">
        <f t="shared" si="8"/>
        <v>32.1</v>
      </c>
      <c r="U27" s="47">
        <f t="shared" si="9"/>
        <v>9169.7523364485969</v>
      </c>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row>
    <row r="28" spans="1:54" x14ac:dyDescent="0.3">
      <c r="A28" s="37" t="s">
        <v>259</v>
      </c>
      <c r="B28" s="37" t="s">
        <v>260</v>
      </c>
      <c r="C28" s="527" t="s">
        <v>948</v>
      </c>
      <c r="D28" s="38">
        <v>845739.28</v>
      </c>
      <c r="E28" s="39">
        <v>3438</v>
      </c>
      <c r="F28" s="38">
        <v>246</v>
      </c>
      <c r="G28" s="39">
        <v>104</v>
      </c>
      <c r="H28" s="38">
        <v>8132.1084615384616</v>
      </c>
      <c r="I28" s="46">
        <f t="shared" si="6"/>
        <v>114.6</v>
      </c>
      <c r="J28" s="47">
        <f t="shared" si="7"/>
        <v>7379.9239092495645</v>
      </c>
      <c r="K28" s="45"/>
      <c r="L28" s="37" t="s">
        <v>259</v>
      </c>
      <c r="M28" s="37" t="s">
        <v>260</v>
      </c>
      <c r="N28" s="527" t="s">
        <v>948</v>
      </c>
      <c r="O28" s="38">
        <v>797246.44</v>
      </c>
      <c r="P28" s="39">
        <v>3244</v>
      </c>
      <c r="Q28" s="38">
        <v>245.76030826140601</v>
      </c>
      <c r="R28" s="39">
        <v>110</v>
      </c>
      <c r="S28" s="38">
        <v>7247.6949090909102</v>
      </c>
      <c r="T28" s="46">
        <f t="shared" si="8"/>
        <v>108.13333333333334</v>
      </c>
      <c r="U28" s="47">
        <f t="shared" si="9"/>
        <v>7372.8092478421695</v>
      </c>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row>
    <row r="29" spans="1:54" s="36" customFormat="1" x14ac:dyDescent="0.3">
      <c r="A29" s="37" t="s">
        <v>259</v>
      </c>
      <c r="B29" s="37" t="s">
        <v>260</v>
      </c>
      <c r="C29" s="527" t="s">
        <v>1208</v>
      </c>
      <c r="D29" s="38">
        <v>286723.77</v>
      </c>
      <c r="E29" s="39">
        <v>2031</v>
      </c>
      <c r="F29" s="38">
        <v>141</v>
      </c>
      <c r="G29" s="39">
        <v>53</v>
      </c>
      <c r="H29" s="38">
        <v>5409.8824528301893</v>
      </c>
      <c r="I29" s="46">
        <f t="shared" si="6"/>
        <v>67.7</v>
      </c>
      <c r="J29" s="47">
        <f t="shared" si="7"/>
        <v>4235.2107828655835</v>
      </c>
      <c r="K29" s="45"/>
      <c r="L29" s="37" t="s">
        <v>259</v>
      </c>
      <c r="M29" s="37" t="s">
        <v>260</v>
      </c>
      <c r="N29" s="527" t="s">
        <v>1208</v>
      </c>
      <c r="O29" s="38">
        <v>365387.34</v>
      </c>
      <c r="P29" s="39">
        <v>1846</v>
      </c>
      <c r="Q29" s="38">
        <v>197.93463705308801</v>
      </c>
      <c r="R29" s="39">
        <v>59</v>
      </c>
      <c r="S29" s="38">
        <v>6193.0057627118604</v>
      </c>
      <c r="T29" s="46">
        <f t="shared" si="8"/>
        <v>61.533333333333331</v>
      </c>
      <c r="U29" s="47">
        <f t="shared" si="9"/>
        <v>5938.0391115926332</v>
      </c>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row>
    <row r="30" spans="1:54" s="36" customFormat="1" x14ac:dyDescent="0.3">
      <c r="A30" s="37" t="s">
        <v>259</v>
      </c>
      <c r="B30" s="37" t="s">
        <v>260</v>
      </c>
      <c r="C30" s="527" t="s">
        <v>1209</v>
      </c>
      <c r="D30" s="38">
        <v>376060.9</v>
      </c>
      <c r="E30" s="39">
        <v>2803</v>
      </c>
      <c r="F30" s="38">
        <v>134</v>
      </c>
      <c r="G30" s="39">
        <v>84</v>
      </c>
      <c r="H30" s="38">
        <v>4476.9154761904765</v>
      </c>
      <c r="I30" s="46">
        <f t="shared" si="6"/>
        <v>93.433333333333337</v>
      </c>
      <c r="J30" s="47">
        <f t="shared" si="7"/>
        <v>4024.9115233678203</v>
      </c>
      <c r="K30" s="45"/>
      <c r="L30" s="37" t="s">
        <v>259</v>
      </c>
      <c r="M30" s="37" t="s">
        <v>260</v>
      </c>
      <c r="N30" s="527" t="s">
        <v>1209</v>
      </c>
      <c r="O30" s="38">
        <v>385002.76</v>
      </c>
      <c r="P30" s="39">
        <v>2663</v>
      </c>
      <c r="Q30" s="38">
        <v>144.57482538490399</v>
      </c>
      <c r="R30" s="39">
        <v>78</v>
      </c>
      <c r="S30" s="38">
        <v>4935.9328205128204</v>
      </c>
      <c r="T30" s="46">
        <f t="shared" si="8"/>
        <v>88.766666666666666</v>
      </c>
      <c r="U30" s="47">
        <f t="shared" si="9"/>
        <v>4337.2447615471274</v>
      </c>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row>
    <row r="31" spans="1:54" x14ac:dyDescent="0.3">
      <c r="A31" s="37" t="s">
        <v>259</v>
      </c>
      <c r="B31" s="37" t="s">
        <v>260</v>
      </c>
      <c r="C31" s="527" t="s">
        <v>1210</v>
      </c>
      <c r="D31" s="38">
        <v>913739.61</v>
      </c>
      <c r="E31" s="39">
        <v>4890</v>
      </c>
      <c r="F31" s="38">
        <v>187</v>
      </c>
      <c r="G31" s="39">
        <v>84</v>
      </c>
      <c r="H31" s="38">
        <v>10877.852499999999</v>
      </c>
      <c r="I31" s="46">
        <f t="shared" si="6"/>
        <v>163</v>
      </c>
      <c r="J31" s="47">
        <f t="shared" si="7"/>
        <v>5605.764478527607</v>
      </c>
      <c r="K31" s="45"/>
      <c r="L31" s="37" t="s">
        <v>259</v>
      </c>
      <c r="M31" s="37" t="s">
        <v>260</v>
      </c>
      <c r="N31" s="527" t="s">
        <v>1210</v>
      </c>
      <c r="O31" s="38">
        <v>958795.62</v>
      </c>
      <c r="P31" s="39">
        <v>5301</v>
      </c>
      <c r="Q31" s="38">
        <v>180.87070741369499</v>
      </c>
      <c r="R31" s="39">
        <v>97</v>
      </c>
      <c r="S31" s="38">
        <v>9884.4909278350497</v>
      </c>
      <c r="T31" s="46">
        <f t="shared" si="8"/>
        <v>176.7</v>
      </c>
      <c r="U31" s="47">
        <f t="shared" si="9"/>
        <v>5426.1212224108658</v>
      </c>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row>
    <row r="32" spans="1:54" x14ac:dyDescent="0.3">
      <c r="A32" s="37" t="s">
        <v>259</v>
      </c>
      <c r="B32" s="37" t="s">
        <v>260</v>
      </c>
      <c r="C32" s="527" t="s">
        <v>1211</v>
      </c>
      <c r="D32" s="38">
        <v>270227.61999999994</v>
      </c>
      <c r="E32" s="39">
        <v>848</v>
      </c>
      <c r="F32" s="38">
        <v>319</v>
      </c>
      <c r="G32" s="39">
        <v>42</v>
      </c>
      <c r="H32" s="38">
        <v>6433.9909523809511</v>
      </c>
      <c r="I32" s="46">
        <f t="shared" si="6"/>
        <v>28.266666666666666</v>
      </c>
      <c r="J32" s="47">
        <f t="shared" si="7"/>
        <v>9559.93938679245</v>
      </c>
      <c r="K32" s="45"/>
      <c r="L32" s="37" t="s">
        <v>259</v>
      </c>
      <c r="M32" s="37" t="s">
        <v>260</v>
      </c>
      <c r="N32" s="527" t="s">
        <v>1211</v>
      </c>
      <c r="O32" s="38">
        <v>260820.91</v>
      </c>
      <c r="P32" s="39">
        <v>896</v>
      </c>
      <c r="Q32" s="38">
        <v>291.09476562499998</v>
      </c>
      <c r="R32" s="39">
        <v>42</v>
      </c>
      <c r="S32" s="38">
        <v>6210.0216666666702</v>
      </c>
      <c r="T32" s="46">
        <f t="shared" si="8"/>
        <v>29.866666666666667</v>
      </c>
      <c r="U32" s="47">
        <f t="shared" si="9"/>
        <v>8732.8429687499993</v>
      </c>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row>
    <row r="33" spans="1:54" x14ac:dyDescent="0.3">
      <c r="A33" s="37" t="s">
        <v>259</v>
      </c>
      <c r="B33" s="37" t="s">
        <v>260</v>
      </c>
      <c r="C33" s="527" t="s">
        <v>1212</v>
      </c>
      <c r="D33" s="38">
        <v>1159388.81</v>
      </c>
      <c r="E33" s="39">
        <v>4998</v>
      </c>
      <c r="F33" s="38">
        <v>232</v>
      </c>
      <c r="G33" s="39">
        <v>208</v>
      </c>
      <c r="H33" s="38">
        <v>5573.9846634615387</v>
      </c>
      <c r="I33" s="46">
        <f t="shared" si="6"/>
        <v>166.6</v>
      </c>
      <c r="J33" s="47">
        <f t="shared" si="7"/>
        <v>6959.1165066026415</v>
      </c>
      <c r="K33" s="45"/>
      <c r="L33" s="37" t="s">
        <v>259</v>
      </c>
      <c r="M33" s="37" t="s">
        <v>260</v>
      </c>
      <c r="N33" s="527" t="s">
        <v>1212</v>
      </c>
      <c r="O33" s="38">
        <v>1231979.8700000001</v>
      </c>
      <c r="P33" s="39">
        <v>4752</v>
      </c>
      <c r="Q33" s="38">
        <v>259.25502314814798</v>
      </c>
      <c r="R33" s="39">
        <v>195</v>
      </c>
      <c r="S33" s="38">
        <v>6317.8454871794902</v>
      </c>
      <c r="T33" s="46">
        <f t="shared" si="8"/>
        <v>158.4</v>
      </c>
      <c r="U33" s="47">
        <f t="shared" si="9"/>
        <v>7777.6506944444445</v>
      </c>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row>
    <row r="34" spans="1:54" x14ac:dyDescent="0.3">
      <c r="A34" s="607" t="s">
        <v>1196</v>
      </c>
      <c r="B34" s="607"/>
      <c r="C34" s="607"/>
      <c r="D34" s="59">
        <f>SUM(D25:D33)</f>
        <v>9353396.5300000012</v>
      </c>
      <c r="E34" s="60">
        <f>SUM(E25:E33)</f>
        <v>46349</v>
      </c>
      <c r="F34" s="59">
        <f>D34/E34</f>
        <v>201.80363179356624</v>
      </c>
      <c r="G34" s="60">
        <f>SUM(G25:G33)</f>
        <v>1333</v>
      </c>
      <c r="H34" s="59">
        <f>D34/G34</f>
        <v>7016.8015978994754</v>
      </c>
      <c r="I34" s="60">
        <f>SUM(I25:I33)</f>
        <v>1544.9666666666667</v>
      </c>
      <c r="J34" s="59">
        <f t="shared" si="7"/>
        <v>6054.1089538069864</v>
      </c>
      <c r="K34" s="45"/>
      <c r="L34" s="608" t="s">
        <v>1196</v>
      </c>
      <c r="M34" s="608"/>
      <c r="N34" s="608"/>
      <c r="O34" s="72">
        <f>SUM(O25:O33)</f>
        <v>9790997.6699999981</v>
      </c>
      <c r="P34" s="73">
        <f>SUM(P25:P33)</f>
        <v>47246</v>
      </c>
      <c r="Q34" s="72">
        <f>O34/P34</f>
        <v>207.2344255598357</v>
      </c>
      <c r="R34" s="73">
        <f>SUM(R25:R33)</f>
        <v>1335</v>
      </c>
      <c r="S34" s="72">
        <f>O34/R34</f>
        <v>7334.0806516853918</v>
      </c>
      <c r="T34" s="73">
        <f>SUM(T25:T33)</f>
        <v>1574.8666666666668</v>
      </c>
      <c r="U34" s="72">
        <f t="shared" si="9"/>
        <v>6217.0327667950705</v>
      </c>
    </row>
    <row r="35" spans="1:54" x14ac:dyDescent="0.3">
      <c r="A35" s="48"/>
      <c r="B35" s="48"/>
      <c r="C35" s="48"/>
      <c r="D35" s="49"/>
      <c r="E35" s="50"/>
      <c r="F35" s="49"/>
      <c r="G35" s="50"/>
      <c r="H35" s="49"/>
      <c r="I35" s="46"/>
      <c r="J35" s="47"/>
      <c r="K35" s="45"/>
      <c r="L35" s="48"/>
      <c r="M35" s="48"/>
      <c r="N35" s="48"/>
      <c r="O35" s="49"/>
      <c r="P35" s="50"/>
      <c r="Q35" s="49"/>
      <c r="R35" s="50"/>
      <c r="S35" s="49"/>
      <c r="T35" s="50"/>
      <c r="U35" s="49"/>
    </row>
    <row r="36" spans="1:54" x14ac:dyDescent="0.3">
      <c r="A36" s="48"/>
      <c r="B36" s="48"/>
      <c r="C36" s="48"/>
      <c r="D36" s="49"/>
      <c r="E36" s="50"/>
      <c r="F36" s="49"/>
      <c r="G36" s="50"/>
      <c r="H36" s="49"/>
      <c r="I36" s="46"/>
      <c r="J36" s="47"/>
      <c r="K36" s="45"/>
      <c r="L36" s="48"/>
      <c r="M36" s="48"/>
      <c r="N36" s="48"/>
      <c r="O36" s="49"/>
      <c r="P36" s="50"/>
      <c r="Q36" s="49"/>
      <c r="R36" s="50"/>
      <c r="S36" s="49"/>
      <c r="T36" s="50"/>
      <c r="U36" s="49"/>
    </row>
    <row r="37" spans="1:54" x14ac:dyDescent="0.3">
      <c r="A37" s="37" t="s">
        <v>227</v>
      </c>
      <c r="B37" s="37" t="s">
        <v>232</v>
      </c>
      <c r="C37" s="527" t="s">
        <v>735</v>
      </c>
      <c r="D37" s="38">
        <v>1339446</v>
      </c>
      <c r="E37" s="39">
        <v>8685</v>
      </c>
      <c r="F37" s="38">
        <v>154</v>
      </c>
      <c r="G37" s="39">
        <v>98</v>
      </c>
      <c r="H37" s="38">
        <v>13667.814387755103</v>
      </c>
      <c r="I37" s="46">
        <f t="shared" ref="I37:I43" si="10">E37/30</f>
        <v>289.5</v>
      </c>
      <c r="J37" s="47">
        <f t="shared" ref="J37:J44" si="11">D37/I37</f>
        <v>4626.7564766839378</v>
      </c>
      <c r="K37" s="45"/>
      <c r="L37" s="37" t="s">
        <v>227</v>
      </c>
      <c r="M37" s="37" t="s">
        <v>232</v>
      </c>
      <c r="N37" s="527" t="s">
        <v>735</v>
      </c>
      <c r="O37" s="38">
        <v>1349071.19</v>
      </c>
      <c r="P37" s="39">
        <v>8249</v>
      </c>
      <c r="Q37" s="38">
        <v>163.54360407322099</v>
      </c>
      <c r="R37" s="39">
        <v>93</v>
      </c>
      <c r="S37" s="38">
        <v>14506.141827957001</v>
      </c>
      <c r="T37" s="46">
        <f t="shared" ref="T37:T43" si="12">P37/30</f>
        <v>274.96666666666664</v>
      </c>
      <c r="U37" s="47">
        <f t="shared" ref="U37:U44" si="13">O37/T37</f>
        <v>4906.3081221966304</v>
      </c>
    </row>
    <row r="38" spans="1:54" x14ac:dyDescent="0.3">
      <c r="A38" s="37" t="s">
        <v>227</v>
      </c>
      <c r="B38" s="37" t="s">
        <v>232</v>
      </c>
      <c r="C38" s="527" t="s">
        <v>1213</v>
      </c>
      <c r="D38" s="38">
        <v>871606</v>
      </c>
      <c r="E38" s="39">
        <v>6276</v>
      </c>
      <c r="F38" s="38">
        <v>139</v>
      </c>
      <c r="G38" s="39">
        <v>96</v>
      </c>
      <c r="H38" s="38">
        <v>9079.2267708333366</v>
      </c>
      <c r="I38" s="46">
        <f t="shared" si="10"/>
        <v>209.2</v>
      </c>
      <c r="J38" s="47">
        <f t="shared" si="11"/>
        <v>4166.376673040153</v>
      </c>
      <c r="K38" s="45"/>
      <c r="L38" s="37" t="s">
        <v>227</v>
      </c>
      <c r="M38" s="37" t="s">
        <v>232</v>
      </c>
      <c r="N38" s="527" t="s">
        <v>1213</v>
      </c>
      <c r="O38" s="38">
        <v>761751.82</v>
      </c>
      <c r="P38" s="39">
        <v>5972</v>
      </c>
      <c r="Q38" s="38">
        <v>127.553888144675</v>
      </c>
      <c r="R38" s="39">
        <v>96</v>
      </c>
      <c r="S38" s="38">
        <v>7934.9147916666698</v>
      </c>
      <c r="T38" s="46">
        <f t="shared" si="12"/>
        <v>199.06666666666666</v>
      </c>
      <c r="U38" s="47">
        <f t="shared" si="13"/>
        <v>3826.6166443402544</v>
      </c>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row>
    <row r="39" spans="1:54" x14ac:dyDescent="0.3">
      <c r="A39" s="37" t="s">
        <v>227</v>
      </c>
      <c r="B39" s="37" t="s">
        <v>232</v>
      </c>
      <c r="C39" s="527" t="s">
        <v>727</v>
      </c>
      <c r="D39" s="38">
        <v>524354</v>
      </c>
      <c r="E39" s="39">
        <v>3906</v>
      </c>
      <c r="F39" s="38">
        <v>134</v>
      </c>
      <c r="G39" s="39">
        <v>63</v>
      </c>
      <c r="H39" s="38">
        <v>8323.0741269841255</v>
      </c>
      <c r="I39" s="46">
        <f t="shared" si="10"/>
        <v>130.19999999999999</v>
      </c>
      <c r="J39" s="47">
        <f t="shared" si="11"/>
        <v>4027.2964669738867</v>
      </c>
      <c r="K39" s="45"/>
      <c r="L39" s="37" t="s">
        <v>227</v>
      </c>
      <c r="M39" s="37" t="s">
        <v>232</v>
      </c>
      <c r="N39" s="527" t="s">
        <v>727</v>
      </c>
      <c r="O39" s="38">
        <v>474667.96</v>
      </c>
      <c r="P39" s="39">
        <v>3288</v>
      </c>
      <c r="Q39" s="38">
        <v>144.36373479318701</v>
      </c>
      <c r="R39" s="39">
        <v>56</v>
      </c>
      <c r="S39" s="38">
        <v>8476.2135714285705</v>
      </c>
      <c r="T39" s="46">
        <f t="shared" si="12"/>
        <v>109.6</v>
      </c>
      <c r="U39" s="47">
        <f t="shared" si="13"/>
        <v>4330.9120437956208</v>
      </c>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row>
    <row r="40" spans="1:54" x14ac:dyDescent="0.3">
      <c r="A40" s="37" t="s">
        <v>227</v>
      </c>
      <c r="B40" s="37" t="s">
        <v>232</v>
      </c>
      <c r="C40" s="527" t="s">
        <v>1214</v>
      </c>
      <c r="D40" s="38">
        <v>778100</v>
      </c>
      <c r="E40" s="39">
        <v>7815</v>
      </c>
      <c r="F40" s="38">
        <v>100</v>
      </c>
      <c r="G40" s="39">
        <v>108</v>
      </c>
      <c r="H40" s="38">
        <v>7204.6312962962957</v>
      </c>
      <c r="I40" s="46">
        <f t="shared" si="10"/>
        <v>260.5</v>
      </c>
      <c r="J40" s="47">
        <f t="shared" si="11"/>
        <v>2986.9481765834935</v>
      </c>
      <c r="K40" s="45"/>
      <c r="L40" s="37" t="s">
        <v>227</v>
      </c>
      <c r="M40" s="37" t="s">
        <v>232</v>
      </c>
      <c r="N40" s="527" t="s">
        <v>1214</v>
      </c>
      <c r="O40" s="38">
        <v>878896.44</v>
      </c>
      <c r="P40" s="39">
        <v>7536</v>
      </c>
      <c r="Q40" s="38">
        <v>116.626385350319</v>
      </c>
      <c r="R40" s="39">
        <v>107</v>
      </c>
      <c r="S40" s="38">
        <v>8213.9854205607498</v>
      </c>
      <c r="T40" s="46">
        <f t="shared" si="12"/>
        <v>251.2</v>
      </c>
      <c r="U40" s="47">
        <f t="shared" si="13"/>
        <v>3498.7915605095541</v>
      </c>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row>
    <row r="41" spans="1:54" x14ac:dyDescent="0.3">
      <c r="A41" s="37" t="s">
        <v>227</v>
      </c>
      <c r="B41" s="37" t="s">
        <v>232</v>
      </c>
      <c r="C41" s="527" t="s">
        <v>722</v>
      </c>
      <c r="D41" s="38">
        <v>697023</v>
      </c>
      <c r="E41" s="39">
        <v>5121</v>
      </c>
      <c r="F41" s="38">
        <v>136</v>
      </c>
      <c r="G41" s="39">
        <v>83</v>
      </c>
      <c r="H41" s="38">
        <v>8397.8720481927703</v>
      </c>
      <c r="I41" s="46">
        <f t="shared" si="10"/>
        <v>170.7</v>
      </c>
      <c r="J41" s="47">
        <f t="shared" si="11"/>
        <v>4083.3216168717049</v>
      </c>
      <c r="K41" s="45"/>
      <c r="L41" s="37" t="s">
        <v>227</v>
      </c>
      <c r="M41" s="37" t="s">
        <v>232</v>
      </c>
      <c r="N41" s="527" t="s">
        <v>722</v>
      </c>
      <c r="O41" s="38">
        <v>542623.06999999995</v>
      </c>
      <c r="P41" s="39">
        <v>5154</v>
      </c>
      <c r="Q41" s="38">
        <v>105.28193053938701</v>
      </c>
      <c r="R41" s="39">
        <v>84</v>
      </c>
      <c r="S41" s="38">
        <v>6459.79845238095</v>
      </c>
      <c r="T41" s="46">
        <f t="shared" si="12"/>
        <v>171.8</v>
      </c>
      <c r="U41" s="47">
        <f t="shared" si="13"/>
        <v>3158.4579161816059</v>
      </c>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row>
    <row r="42" spans="1:54" x14ac:dyDescent="0.3">
      <c r="A42" s="37" t="s">
        <v>227</v>
      </c>
      <c r="B42" s="37" t="s">
        <v>232</v>
      </c>
      <c r="C42" s="527" t="s">
        <v>1215</v>
      </c>
      <c r="D42" s="38">
        <v>165975</v>
      </c>
      <c r="E42" s="39">
        <v>1179</v>
      </c>
      <c r="F42" s="38">
        <v>141</v>
      </c>
      <c r="G42" s="39">
        <v>30</v>
      </c>
      <c r="H42" s="38">
        <v>5532.4843333333329</v>
      </c>
      <c r="I42" s="46">
        <f t="shared" si="10"/>
        <v>39.299999999999997</v>
      </c>
      <c r="J42" s="47">
        <f t="shared" si="11"/>
        <v>4223.2824427480919</v>
      </c>
      <c r="K42" s="45"/>
      <c r="L42" s="37" t="s">
        <v>227</v>
      </c>
      <c r="M42" s="37" t="s">
        <v>232</v>
      </c>
      <c r="N42" s="527" t="s">
        <v>1215</v>
      </c>
      <c r="O42" s="38">
        <v>183529.05</v>
      </c>
      <c r="P42" s="39">
        <v>1208</v>
      </c>
      <c r="Q42" s="38">
        <v>151.92802152317901</v>
      </c>
      <c r="R42" s="39">
        <v>28</v>
      </c>
      <c r="S42" s="38">
        <v>6554.6089285714297</v>
      </c>
      <c r="T42" s="46">
        <f t="shared" si="12"/>
        <v>40.266666666666666</v>
      </c>
      <c r="U42" s="47">
        <f t="shared" si="13"/>
        <v>4557.8406456953644</v>
      </c>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row>
    <row r="43" spans="1:54" x14ac:dyDescent="0.3">
      <c r="A43" s="37" t="s">
        <v>227</v>
      </c>
      <c r="B43" s="37" t="s">
        <v>232</v>
      </c>
      <c r="C43" s="527" t="s">
        <v>1216</v>
      </c>
      <c r="D43" s="38">
        <v>232118</v>
      </c>
      <c r="E43" s="39">
        <v>2325</v>
      </c>
      <c r="F43" s="38">
        <v>100</v>
      </c>
      <c r="G43" s="39">
        <v>35</v>
      </c>
      <c r="H43" s="38">
        <v>6631.9565714285709</v>
      </c>
      <c r="I43" s="46">
        <f t="shared" si="10"/>
        <v>77.5</v>
      </c>
      <c r="J43" s="47">
        <f t="shared" si="11"/>
        <v>2995.0709677419354</v>
      </c>
      <c r="K43" s="45"/>
      <c r="L43" s="37" t="s">
        <v>227</v>
      </c>
      <c r="M43" s="37" t="s">
        <v>232</v>
      </c>
      <c r="N43" s="527" t="s">
        <v>1216</v>
      </c>
      <c r="O43" s="38">
        <v>183826.66</v>
      </c>
      <c r="P43" s="39">
        <v>2727</v>
      </c>
      <c r="Q43" s="38">
        <v>67.409849651631802</v>
      </c>
      <c r="R43" s="39">
        <v>43</v>
      </c>
      <c r="S43" s="38">
        <v>4275.0386046511603</v>
      </c>
      <c r="T43" s="46">
        <f t="shared" si="12"/>
        <v>90.9</v>
      </c>
      <c r="U43" s="47">
        <f t="shared" si="13"/>
        <v>2022.2954895489547</v>
      </c>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row>
    <row r="44" spans="1:54" x14ac:dyDescent="0.3">
      <c r="A44" s="607" t="s">
        <v>1196</v>
      </c>
      <c r="B44" s="607"/>
      <c r="C44" s="607"/>
      <c r="D44" s="59">
        <f>SUM(D37:D43)</f>
        <v>4608622</v>
      </c>
      <c r="E44" s="60">
        <f>SUM(E37:E43)</f>
        <v>35307</v>
      </c>
      <c r="F44" s="59">
        <f>D44/E44</f>
        <v>130.52997989067325</v>
      </c>
      <c r="G44" s="60">
        <f>SUM(G37:G43)</f>
        <v>513</v>
      </c>
      <c r="H44" s="59">
        <f>D44/G44</f>
        <v>8983.6686159844048</v>
      </c>
      <c r="I44" s="60">
        <f>SUM(I37:I43)</f>
        <v>1176.8999999999999</v>
      </c>
      <c r="J44" s="59">
        <f t="shared" si="11"/>
        <v>3915.8993967201977</v>
      </c>
      <c r="K44" s="45"/>
      <c r="L44" s="608" t="s">
        <v>1196</v>
      </c>
      <c r="M44" s="608"/>
      <c r="N44" s="608"/>
      <c r="O44" s="72">
        <f>SUM(O37:O43)</f>
        <v>4374366.1899999995</v>
      </c>
      <c r="P44" s="73">
        <f>SUM(P37:P43)</f>
        <v>34134</v>
      </c>
      <c r="Q44" s="72">
        <f>O44/P44</f>
        <v>128.15275648913106</v>
      </c>
      <c r="R44" s="73">
        <f>SUM(R37:R43)</f>
        <v>507</v>
      </c>
      <c r="S44" s="72">
        <f>O44/R44</f>
        <v>8627.9412031558168</v>
      </c>
      <c r="T44" s="73">
        <f>SUM(T37:T43)</f>
        <v>1137.8</v>
      </c>
      <c r="U44" s="72">
        <f t="shared" si="13"/>
        <v>3844.5826946739317</v>
      </c>
    </row>
    <row r="45" spans="1:54" x14ac:dyDescent="0.3">
      <c r="A45" s="48"/>
      <c r="B45" s="48"/>
      <c r="C45" s="48"/>
      <c r="D45" s="49"/>
      <c r="E45" s="50"/>
      <c r="F45" s="49"/>
      <c r="G45" s="50"/>
      <c r="H45" s="49"/>
      <c r="I45" s="46"/>
      <c r="J45" s="47"/>
      <c r="K45" s="45"/>
      <c r="L45" s="48"/>
      <c r="M45" s="48"/>
      <c r="N45" s="48"/>
      <c r="O45" s="49"/>
      <c r="P45" s="50"/>
      <c r="Q45" s="49"/>
      <c r="R45" s="50"/>
      <c r="S45" s="49"/>
      <c r="T45" s="50"/>
      <c r="U45" s="49"/>
    </row>
    <row r="46" spans="1:54" x14ac:dyDescent="0.3">
      <c r="A46" s="48"/>
      <c r="B46" s="48"/>
      <c r="C46" s="48"/>
      <c r="D46" s="49"/>
      <c r="E46" s="50"/>
      <c r="F46" s="49"/>
      <c r="G46" s="50"/>
      <c r="H46" s="49"/>
      <c r="I46" s="46"/>
      <c r="J46" s="47"/>
      <c r="K46" s="45"/>
      <c r="L46" s="48"/>
      <c r="M46" s="48"/>
      <c r="N46" s="48"/>
      <c r="O46" s="49"/>
      <c r="P46" s="50"/>
      <c r="Q46" s="49"/>
      <c r="R46" s="50"/>
      <c r="S46" s="49"/>
      <c r="T46" s="50"/>
      <c r="U46" s="49"/>
    </row>
    <row r="47" spans="1:54" x14ac:dyDescent="0.3">
      <c r="A47" s="37" t="s">
        <v>285</v>
      </c>
      <c r="B47" s="37" t="s">
        <v>232</v>
      </c>
      <c r="C47" s="527" t="s">
        <v>619</v>
      </c>
      <c r="D47" s="38">
        <v>981595.94</v>
      </c>
      <c r="E47" s="39">
        <v>731</v>
      </c>
      <c r="F47" s="38">
        <v>1342.8125034199727</v>
      </c>
      <c r="G47" s="39">
        <v>66</v>
      </c>
      <c r="H47" s="38">
        <v>14872.665757575758</v>
      </c>
      <c r="I47" s="46">
        <f t="shared" ref="I47:I58" si="14">E47/30</f>
        <v>24.366666666666667</v>
      </c>
      <c r="J47" s="47">
        <f t="shared" ref="J47:J59" si="15">D47/I47</f>
        <v>40284.375102599173</v>
      </c>
      <c r="K47" s="45"/>
      <c r="L47" s="37" t="s">
        <v>285</v>
      </c>
      <c r="M47" s="37" t="s">
        <v>232</v>
      </c>
      <c r="N47" s="527" t="s">
        <v>619</v>
      </c>
      <c r="O47" s="38">
        <v>658009.18000000005</v>
      </c>
      <c r="P47" s="39">
        <v>706</v>
      </c>
      <c r="Q47" s="38">
        <v>932.02433427762003</v>
      </c>
      <c r="R47" s="39">
        <v>64</v>
      </c>
      <c r="S47" s="38">
        <v>10281.393437500001</v>
      </c>
      <c r="T47" s="46">
        <f t="shared" ref="T47:T58" si="16">P47/30</f>
        <v>23.533333333333335</v>
      </c>
      <c r="U47" s="47">
        <f t="shared" ref="U47:U59" si="17">O47/T47</f>
        <v>27960.730028328613</v>
      </c>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row>
    <row r="48" spans="1:54" x14ac:dyDescent="0.3">
      <c r="A48" s="37" t="s">
        <v>285</v>
      </c>
      <c r="B48" s="37" t="s">
        <v>232</v>
      </c>
      <c r="C48" s="527" t="s">
        <v>1217</v>
      </c>
      <c r="D48" s="38">
        <v>68258.289999999994</v>
      </c>
      <c r="E48" s="39">
        <v>294</v>
      </c>
      <c r="F48" s="38">
        <v>232.17105442176867</v>
      </c>
      <c r="G48" s="39">
        <v>13</v>
      </c>
      <c r="H48" s="38">
        <v>5250.6376923076914</v>
      </c>
      <c r="I48" s="46">
        <f t="shared" si="14"/>
        <v>9.8000000000000007</v>
      </c>
      <c r="J48" s="47">
        <f t="shared" si="15"/>
        <v>6965.1316326530605</v>
      </c>
      <c r="K48" s="45"/>
      <c r="L48" s="37" t="s">
        <v>285</v>
      </c>
      <c r="M48" s="37" t="s">
        <v>232</v>
      </c>
      <c r="N48" s="527" t="s">
        <v>1217</v>
      </c>
      <c r="O48" s="38">
        <v>110843.21</v>
      </c>
      <c r="P48" s="39">
        <v>318</v>
      </c>
      <c r="Q48" s="38">
        <v>348.56355345911999</v>
      </c>
      <c r="R48" s="39">
        <v>15</v>
      </c>
      <c r="S48" s="38">
        <v>7389.5473333333302</v>
      </c>
      <c r="T48" s="46">
        <f t="shared" si="16"/>
        <v>10.6</v>
      </c>
      <c r="U48" s="47">
        <f t="shared" si="17"/>
        <v>10456.906603773587</v>
      </c>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row>
    <row r="49" spans="1:54" s="36" customFormat="1" x14ac:dyDescent="0.3">
      <c r="A49" s="37" t="s">
        <v>285</v>
      </c>
      <c r="B49" s="37" t="s">
        <v>232</v>
      </c>
      <c r="C49" s="527" t="s">
        <v>965</v>
      </c>
      <c r="D49" s="38">
        <v>64378.770000000004</v>
      </c>
      <c r="E49" s="39">
        <v>165</v>
      </c>
      <c r="F49" s="38">
        <v>390.17436363636364</v>
      </c>
      <c r="G49" s="39">
        <v>7</v>
      </c>
      <c r="H49" s="38">
        <v>9196.9671428571437</v>
      </c>
      <c r="I49" s="46">
        <f t="shared" si="14"/>
        <v>5.5</v>
      </c>
      <c r="J49" s="47">
        <f t="shared" si="15"/>
        <v>11705.230909090909</v>
      </c>
      <c r="K49" s="45"/>
      <c r="L49" s="37" t="s">
        <v>285</v>
      </c>
      <c r="M49" s="37" t="s">
        <v>232</v>
      </c>
      <c r="N49" s="527" t="s">
        <v>965</v>
      </c>
      <c r="O49" s="38">
        <v>60874.39</v>
      </c>
      <c r="P49" s="39">
        <v>165</v>
      </c>
      <c r="Q49" s="38">
        <v>368.93569696969701</v>
      </c>
      <c r="R49" s="39">
        <v>8</v>
      </c>
      <c r="S49" s="38">
        <v>7609.2987499999999</v>
      </c>
      <c r="T49" s="46">
        <f t="shared" si="16"/>
        <v>5.5</v>
      </c>
      <c r="U49" s="47">
        <f t="shared" si="17"/>
        <v>11068.070909090909</v>
      </c>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row>
    <row r="50" spans="1:54" s="36" customFormat="1" x14ac:dyDescent="0.3">
      <c r="A50" s="37" t="s">
        <v>285</v>
      </c>
      <c r="B50" s="37" t="s">
        <v>232</v>
      </c>
      <c r="C50" s="527" t="s">
        <v>1009</v>
      </c>
      <c r="D50" s="38">
        <v>499949.64999999991</v>
      </c>
      <c r="E50" s="39">
        <v>2722</v>
      </c>
      <c r="F50" s="38">
        <v>183.66996693607638</v>
      </c>
      <c r="G50" s="39">
        <v>82</v>
      </c>
      <c r="H50" s="38">
        <v>6096.946951219511</v>
      </c>
      <c r="I50" s="46">
        <f t="shared" si="14"/>
        <v>90.733333333333334</v>
      </c>
      <c r="J50" s="47">
        <f t="shared" si="15"/>
        <v>5510.0990080822912</v>
      </c>
      <c r="K50" s="45"/>
      <c r="L50" s="37" t="s">
        <v>285</v>
      </c>
      <c r="M50" s="37" t="s">
        <v>232</v>
      </c>
      <c r="N50" s="527" t="s">
        <v>1009</v>
      </c>
      <c r="O50" s="38">
        <v>453733.59</v>
      </c>
      <c r="P50" s="39">
        <v>2477</v>
      </c>
      <c r="Q50" s="38">
        <v>183.17867985466299</v>
      </c>
      <c r="R50" s="39">
        <v>81</v>
      </c>
      <c r="S50" s="38">
        <v>5601.6492592592604</v>
      </c>
      <c r="T50" s="46">
        <f t="shared" si="16"/>
        <v>82.566666666666663</v>
      </c>
      <c r="U50" s="47">
        <f t="shared" si="17"/>
        <v>5495.3603956398874</v>
      </c>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row>
    <row r="51" spans="1:54" s="36" customFormat="1" x14ac:dyDescent="0.3">
      <c r="A51" s="37" t="s">
        <v>285</v>
      </c>
      <c r="B51" s="37" t="s">
        <v>232</v>
      </c>
      <c r="C51" s="527" t="s">
        <v>1218</v>
      </c>
      <c r="D51" s="38">
        <v>2870348.72</v>
      </c>
      <c r="E51" s="39">
        <v>10272</v>
      </c>
      <c r="F51" s="38">
        <v>279.4342601246106</v>
      </c>
      <c r="G51" s="39">
        <v>223</v>
      </c>
      <c r="H51" s="38">
        <v>12871.518923766816</v>
      </c>
      <c r="I51" s="46">
        <f t="shared" si="14"/>
        <v>342.4</v>
      </c>
      <c r="J51" s="47">
        <f t="shared" si="15"/>
        <v>8383.0278037383196</v>
      </c>
      <c r="K51" s="45"/>
      <c r="L51" s="37" t="s">
        <v>285</v>
      </c>
      <c r="M51" s="37" t="s">
        <v>232</v>
      </c>
      <c r="N51" s="527" t="s">
        <v>1218</v>
      </c>
      <c r="O51" s="38">
        <v>3036047</v>
      </c>
      <c r="P51" s="39">
        <v>9348</v>
      </c>
      <c r="Q51" s="38">
        <v>324.78033376123199</v>
      </c>
      <c r="R51" s="39">
        <v>192</v>
      </c>
      <c r="S51" s="38">
        <v>15812.7425</v>
      </c>
      <c r="T51" s="46">
        <f t="shared" si="16"/>
        <v>311.60000000000002</v>
      </c>
      <c r="U51" s="47">
        <f t="shared" si="17"/>
        <v>9743.4114249037211</v>
      </c>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row>
    <row r="52" spans="1:54" x14ac:dyDescent="0.3">
      <c r="A52" s="37" t="s">
        <v>285</v>
      </c>
      <c r="B52" s="37" t="s">
        <v>232</v>
      </c>
      <c r="C52" s="527" t="s">
        <v>1219</v>
      </c>
      <c r="D52" s="38">
        <v>72487.249999999985</v>
      </c>
      <c r="E52" s="39">
        <v>498</v>
      </c>
      <c r="F52" s="38">
        <v>145.55672690763049</v>
      </c>
      <c r="G52" s="39">
        <v>16</v>
      </c>
      <c r="H52" s="38">
        <v>4530.4531249999991</v>
      </c>
      <c r="I52" s="46">
        <f t="shared" si="14"/>
        <v>16.600000000000001</v>
      </c>
      <c r="J52" s="47">
        <f t="shared" si="15"/>
        <v>4366.7018072289147</v>
      </c>
      <c r="K52" s="45"/>
      <c r="L52" s="37" t="s">
        <v>285</v>
      </c>
      <c r="M52" s="37" t="s">
        <v>232</v>
      </c>
      <c r="N52" s="527" t="s">
        <v>1219</v>
      </c>
      <c r="O52" s="38">
        <v>53699.199999999997</v>
      </c>
      <c r="P52" s="39">
        <v>240</v>
      </c>
      <c r="Q52" s="38">
        <v>223.74666666666701</v>
      </c>
      <c r="R52" s="39">
        <v>13</v>
      </c>
      <c r="S52" s="38">
        <v>4130.7076923076902</v>
      </c>
      <c r="T52" s="46">
        <f t="shared" si="16"/>
        <v>8</v>
      </c>
      <c r="U52" s="47">
        <f t="shared" si="17"/>
        <v>6712.4</v>
      </c>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row>
    <row r="53" spans="1:54" x14ac:dyDescent="0.3">
      <c r="A53" s="37" t="s">
        <v>285</v>
      </c>
      <c r="B53" s="37" t="s">
        <v>232</v>
      </c>
      <c r="C53" s="527" t="s">
        <v>578</v>
      </c>
      <c r="D53" s="38">
        <v>5679419.0300000021</v>
      </c>
      <c r="E53" s="39">
        <v>6623</v>
      </c>
      <c r="F53" s="38">
        <v>857.52967386380828</v>
      </c>
      <c r="G53" s="39">
        <v>285</v>
      </c>
      <c r="H53" s="38">
        <v>19927.786070175447</v>
      </c>
      <c r="I53" s="46">
        <f t="shared" si="14"/>
        <v>220.76666666666668</v>
      </c>
      <c r="J53" s="47">
        <f t="shared" si="15"/>
        <v>25725.890215914245</v>
      </c>
      <c r="K53" s="45"/>
      <c r="L53" s="37" t="s">
        <v>285</v>
      </c>
      <c r="M53" s="37" t="s">
        <v>232</v>
      </c>
      <c r="N53" s="527" t="s">
        <v>578</v>
      </c>
      <c r="O53" s="38">
        <v>6083197.79</v>
      </c>
      <c r="P53" s="39">
        <v>7658</v>
      </c>
      <c r="Q53" s="38">
        <v>794.35855184121203</v>
      </c>
      <c r="R53" s="39">
        <v>339</v>
      </c>
      <c r="S53" s="38">
        <v>17944.5362536873</v>
      </c>
      <c r="T53" s="46">
        <f t="shared" si="16"/>
        <v>255.26666666666668</v>
      </c>
      <c r="U53" s="47">
        <f t="shared" si="17"/>
        <v>23830.756555236352</v>
      </c>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row>
    <row r="54" spans="1:54" x14ac:dyDescent="0.3">
      <c r="A54" s="37" t="s">
        <v>285</v>
      </c>
      <c r="B54" s="37" t="s">
        <v>232</v>
      </c>
      <c r="C54" s="527" t="s">
        <v>1110</v>
      </c>
      <c r="D54" s="38">
        <v>591794.22000000009</v>
      </c>
      <c r="E54" s="39">
        <v>2004</v>
      </c>
      <c r="F54" s="38">
        <v>295.30649700598809</v>
      </c>
      <c r="G54" s="39">
        <v>128</v>
      </c>
      <c r="H54" s="38">
        <v>4623.3923437500007</v>
      </c>
      <c r="I54" s="46">
        <f t="shared" si="14"/>
        <v>66.8</v>
      </c>
      <c r="J54" s="47">
        <f t="shared" si="15"/>
        <v>8859.1949101796417</v>
      </c>
      <c r="K54" s="45"/>
      <c r="L54" s="37" t="s">
        <v>285</v>
      </c>
      <c r="M54" s="37" t="s">
        <v>232</v>
      </c>
      <c r="N54" s="527" t="s">
        <v>1110</v>
      </c>
      <c r="O54" s="38">
        <v>301010.18</v>
      </c>
      <c r="P54" s="39">
        <v>1662</v>
      </c>
      <c r="Q54" s="38">
        <v>181.11322503008401</v>
      </c>
      <c r="R54" s="39">
        <v>101</v>
      </c>
      <c r="S54" s="38">
        <v>2980.29881188119</v>
      </c>
      <c r="T54" s="46">
        <f t="shared" si="16"/>
        <v>55.4</v>
      </c>
      <c r="U54" s="47">
        <f t="shared" si="17"/>
        <v>5433.3967509025269</v>
      </c>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row>
    <row r="55" spans="1:54" x14ac:dyDescent="0.3">
      <c r="A55" s="37" t="s">
        <v>285</v>
      </c>
      <c r="B55" s="37" t="s">
        <v>232</v>
      </c>
      <c r="C55" s="527" t="s">
        <v>1111</v>
      </c>
      <c r="D55" s="38">
        <v>283398.71999999997</v>
      </c>
      <c r="E55" s="39">
        <v>635</v>
      </c>
      <c r="F55" s="38">
        <v>446.29719685039368</v>
      </c>
      <c r="G55" s="39">
        <v>37</v>
      </c>
      <c r="H55" s="38">
        <v>7659.4248648648645</v>
      </c>
      <c r="I55" s="46">
        <f t="shared" si="14"/>
        <v>21.166666666666668</v>
      </c>
      <c r="J55" s="47">
        <f t="shared" si="15"/>
        <v>13388.915905511809</v>
      </c>
      <c r="K55" s="45"/>
      <c r="L55" s="37" t="s">
        <v>285</v>
      </c>
      <c r="M55" s="37" t="s">
        <v>232</v>
      </c>
      <c r="N55" s="527" t="s">
        <v>1111</v>
      </c>
      <c r="O55" s="38">
        <v>309491.90999999997</v>
      </c>
      <c r="P55" s="39">
        <v>818</v>
      </c>
      <c r="Q55" s="38">
        <v>378.35196821515899</v>
      </c>
      <c r="R55" s="39">
        <v>38</v>
      </c>
      <c r="S55" s="38">
        <v>8144.5239473684196</v>
      </c>
      <c r="T55" s="46">
        <f t="shared" si="16"/>
        <v>27.266666666666666</v>
      </c>
      <c r="U55" s="47">
        <f t="shared" si="17"/>
        <v>11350.559046454768</v>
      </c>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row>
    <row r="56" spans="1:54" x14ac:dyDescent="0.3">
      <c r="A56" s="37" t="s">
        <v>285</v>
      </c>
      <c r="B56" s="37" t="s">
        <v>232</v>
      </c>
      <c r="C56" s="527" t="s">
        <v>1220</v>
      </c>
      <c r="D56" s="38">
        <v>53723.01</v>
      </c>
      <c r="E56" s="39">
        <v>284</v>
      </c>
      <c r="F56" s="38">
        <v>189.1655281690141</v>
      </c>
      <c r="G56" s="39">
        <v>10</v>
      </c>
      <c r="H56" s="38">
        <v>5372.3010000000004</v>
      </c>
      <c r="I56" s="46">
        <f t="shared" si="14"/>
        <v>9.4666666666666668</v>
      </c>
      <c r="J56" s="47">
        <f t="shared" si="15"/>
        <v>5674.9658450704228</v>
      </c>
      <c r="K56" s="45"/>
      <c r="L56" s="37" t="s">
        <v>285</v>
      </c>
      <c r="M56" s="37" t="s">
        <v>232</v>
      </c>
      <c r="N56" s="527" t="s">
        <v>1220</v>
      </c>
      <c r="O56" s="38">
        <v>109926.79</v>
      </c>
      <c r="P56" s="39">
        <v>245</v>
      </c>
      <c r="Q56" s="38">
        <v>448.680775510204</v>
      </c>
      <c r="R56" s="39">
        <v>10</v>
      </c>
      <c r="S56" s="38">
        <v>10992.679</v>
      </c>
      <c r="T56" s="46">
        <f t="shared" si="16"/>
        <v>8.1666666666666661</v>
      </c>
      <c r="U56" s="47">
        <f t="shared" si="17"/>
        <v>13460.423265306123</v>
      </c>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row>
    <row r="57" spans="1:54" x14ac:dyDescent="0.3">
      <c r="A57" s="37" t="s">
        <v>285</v>
      </c>
      <c r="B57" s="37" t="s">
        <v>232</v>
      </c>
      <c r="C57" s="527" t="s">
        <v>1221</v>
      </c>
      <c r="D57" s="38">
        <v>413174.25</v>
      </c>
      <c r="E57" s="39">
        <v>687</v>
      </c>
      <c r="F57" s="38">
        <v>601.4181222707424</v>
      </c>
      <c r="G57" s="39">
        <v>34</v>
      </c>
      <c r="H57" s="38">
        <v>12152.183823529413</v>
      </c>
      <c r="I57" s="46">
        <f t="shared" si="14"/>
        <v>22.9</v>
      </c>
      <c r="J57" s="47">
        <f t="shared" si="15"/>
        <v>18042.543668122271</v>
      </c>
      <c r="K57" s="45"/>
      <c r="L57" s="37" t="s">
        <v>285</v>
      </c>
      <c r="M57" s="37" t="s">
        <v>232</v>
      </c>
      <c r="N57" s="527" t="s">
        <v>1221</v>
      </c>
      <c r="O57" s="38">
        <v>437667.07</v>
      </c>
      <c r="P57" s="39">
        <v>592</v>
      </c>
      <c r="Q57" s="38">
        <v>739.30248310810805</v>
      </c>
      <c r="R57" s="39">
        <v>33</v>
      </c>
      <c r="S57" s="38">
        <v>13262.6384848485</v>
      </c>
      <c r="T57" s="46">
        <f t="shared" si="16"/>
        <v>19.733333333333334</v>
      </c>
      <c r="U57" s="47">
        <f t="shared" si="17"/>
        <v>22179.074493243243</v>
      </c>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row>
    <row r="58" spans="1:54" x14ac:dyDescent="0.3">
      <c r="A58" s="37" t="s">
        <v>285</v>
      </c>
      <c r="B58" s="37" t="s">
        <v>232</v>
      </c>
      <c r="C58" s="527" t="s">
        <v>1155</v>
      </c>
      <c r="D58" s="38">
        <v>323787.29999999993</v>
      </c>
      <c r="E58" s="39">
        <v>558</v>
      </c>
      <c r="F58" s="38">
        <v>580.26397849462353</v>
      </c>
      <c r="G58" s="39">
        <v>19</v>
      </c>
      <c r="H58" s="38">
        <v>17041.43684210526</v>
      </c>
      <c r="I58" s="46">
        <f t="shared" si="14"/>
        <v>18.600000000000001</v>
      </c>
      <c r="J58" s="47">
        <f t="shared" si="15"/>
        <v>17407.919354838705</v>
      </c>
      <c r="K58" s="45"/>
      <c r="L58" s="37" t="s">
        <v>285</v>
      </c>
      <c r="M58" s="37" t="s">
        <v>232</v>
      </c>
      <c r="N58" s="527" t="s">
        <v>1155</v>
      </c>
      <c r="O58" s="38">
        <v>224053.21</v>
      </c>
      <c r="P58" s="39">
        <v>400</v>
      </c>
      <c r="Q58" s="38">
        <v>560.13302499999998</v>
      </c>
      <c r="R58" s="39">
        <v>17</v>
      </c>
      <c r="S58" s="38">
        <v>13179.6005882353</v>
      </c>
      <c r="T58" s="46">
        <f t="shared" si="16"/>
        <v>13.333333333333334</v>
      </c>
      <c r="U58" s="47">
        <f t="shared" si="17"/>
        <v>16803.990749999997</v>
      </c>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row>
    <row r="59" spans="1:54" x14ac:dyDescent="0.3">
      <c r="A59" s="607" t="s">
        <v>1196</v>
      </c>
      <c r="B59" s="607"/>
      <c r="C59" s="607"/>
      <c r="D59" s="59">
        <f>SUM(D47:D58)</f>
        <v>11902315.150000004</v>
      </c>
      <c r="E59" s="60">
        <f>SUM(E47:E58)</f>
        <v>25473</v>
      </c>
      <c r="F59" s="59">
        <f>D59/E59</f>
        <v>467.25219448043043</v>
      </c>
      <c r="G59" s="60">
        <f>SUM(G47:G58)</f>
        <v>920</v>
      </c>
      <c r="H59" s="59">
        <f>D59/G59</f>
        <v>12937.299076086962</v>
      </c>
      <c r="I59" s="60">
        <f>SUM(I47:I58)</f>
        <v>849.09999999999991</v>
      </c>
      <c r="J59" s="59">
        <f t="shared" si="15"/>
        <v>14017.565834412913</v>
      </c>
      <c r="K59" s="45"/>
      <c r="L59" s="608" t="s">
        <v>1196</v>
      </c>
      <c r="M59" s="608"/>
      <c r="N59" s="608"/>
      <c r="O59" s="72">
        <f>SUM(O47:O58)</f>
        <v>11838553.52</v>
      </c>
      <c r="P59" s="73">
        <f>SUM(P47:P58)</f>
        <v>24629</v>
      </c>
      <c r="Q59" s="72">
        <f>O59/P59</f>
        <v>480.67536318973566</v>
      </c>
      <c r="R59" s="73">
        <f>SUM(R47:R58)</f>
        <v>911</v>
      </c>
      <c r="S59" s="72">
        <f>O59/R59</f>
        <v>12995.119121844127</v>
      </c>
      <c r="T59" s="73">
        <f>SUM(T47:T58)</f>
        <v>820.9666666666667</v>
      </c>
      <c r="U59" s="72">
        <f t="shared" si="17"/>
        <v>14420.260895692069</v>
      </c>
    </row>
    <row r="60" spans="1:54" x14ac:dyDescent="0.3">
      <c r="A60" s="48"/>
      <c r="B60" s="48"/>
      <c r="C60" s="48"/>
      <c r="D60" s="49"/>
      <c r="E60" s="50"/>
      <c r="F60" s="49"/>
      <c r="G60" s="50"/>
      <c r="H60" s="49"/>
      <c r="I60" s="46"/>
      <c r="J60" s="47"/>
      <c r="K60" s="45"/>
      <c r="L60" s="48"/>
      <c r="M60" s="37"/>
      <c r="N60" s="48"/>
      <c r="O60" s="49"/>
      <c r="P60" s="50"/>
      <c r="Q60" s="49"/>
      <c r="R60" s="50"/>
      <c r="S60" s="49"/>
      <c r="T60" s="50"/>
      <c r="U60" s="49"/>
    </row>
    <row r="61" spans="1:54" x14ac:dyDescent="0.3">
      <c r="A61" s="48"/>
      <c r="B61" s="48"/>
      <c r="C61" s="48"/>
      <c r="D61" s="49"/>
      <c r="E61" s="50"/>
      <c r="F61" s="49"/>
      <c r="G61" s="50"/>
      <c r="H61" s="49"/>
      <c r="I61" s="46"/>
      <c r="J61" s="47"/>
      <c r="K61" s="45"/>
      <c r="L61" s="48"/>
      <c r="M61" s="48"/>
      <c r="N61" s="48"/>
      <c r="O61" s="49"/>
      <c r="P61" s="50"/>
      <c r="Q61" s="49"/>
      <c r="R61" s="50"/>
      <c r="S61" s="49"/>
      <c r="T61" s="50"/>
      <c r="U61" s="49"/>
    </row>
    <row r="62" spans="1:54" x14ac:dyDescent="0.3">
      <c r="A62" s="37" t="s">
        <v>227</v>
      </c>
      <c r="B62" s="37" t="s">
        <v>238</v>
      </c>
      <c r="C62" s="527" t="s">
        <v>1222</v>
      </c>
      <c r="D62" s="38">
        <v>3989600.02</v>
      </c>
      <c r="E62" s="39">
        <v>15409</v>
      </c>
      <c r="F62" s="38">
        <v>258.91362320721657</v>
      </c>
      <c r="G62" s="39">
        <v>405</v>
      </c>
      <c r="H62" s="38">
        <v>9850.8642469135812</v>
      </c>
      <c r="I62" s="46">
        <f t="shared" ref="I62:I69" si="18">E62/30</f>
        <v>513.63333333333333</v>
      </c>
      <c r="J62" s="47">
        <f t="shared" ref="J62:J70" si="19">D62/I62</f>
        <v>7767.4086962164974</v>
      </c>
      <c r="K62" s="45"/>
      <c r="L62" s="37" t="s">
        <v>227</v>
      </c>
      <c r="M62" s="37" t="s">
        <v>238</v>
      </c>
      <c r="N62" s="527" t="s">
        <v>1222</v>
      </c>
      <c r="O62" s="38">
        <v>4061085.24</v>
      </c>
      <c r="P62" s="39">
        <v>15082</v>
      </c>
      <c r="Q62" s="38">
        <v>269.26702294125499</v>
      </c>
      <c r="R62" s="39">
        <v>392</v>
      </c>
      <c r="S62" s="38">
        <v>10359.9113265306</v>
      </c>
      <c r="T62" s="46">
        <f t="shared" ref="T62:T69" si="20">P62/30</f>
        <v>502.73333333333335</v>
      </c>
      <c r="U62" s="47">
        <f t="shared" ref="U62:U70" si="21">O62/T62</f>
        <v>8078.0106882376349</v>
      </c>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row>
    <row r="63" spans="1:54" x14ac:dyDescent="0.3">
      <c r="A63" s="37" t="s">
        <v>227</v>
      </c>
      <c r="B63" s="37" t="s">
        <v>238</v>
      </c>
      <c r="C63" s="527" t="s">
        <v>712</v>
      </c>
      <c r="D63" s="38">
        <v>238206.79</v>
      </c>
      <c r="E63" s="39">
        <v>679</v>
      </c>
      <c r="F63" s="38">
        <v>350.82001472754052</v>
      </c>
      <c r="G63" s="39">
        <v>21</v>
      </c>
      <c r="H63" s="38">
        <v>11343.180476190477</v>
      </c>
      <c r="I63" s="46">
        <f t="shared" si="18"/>
        <v>22.633333333333333</v>
      </c>
      <c r="J63" s="47">
        <f t="shared" si="19"/>
        <v>10524.600441826216</v>
      </c>
      <c r="K63" s="45"/>
      <c r="L63" s="37" t="s">
        <v>227</v>
      </c>
      <c r="M63" s="37" t="s">
        <v>238</v>
      </c>
      <c r="N63" s="527" t="s">
        <v>712</v>
      </c>
      <c r="O63" s="38">
        <v>132369.95000000001</v>
      </c>
      <c r="P63" s="39">
        <v>705</v>
      </c>
      <c r="Q63" s="38">
        <v>187.758794326241</v>
      </c>
      <c r="R63" s="39">
        <v>21</v>
      </c>
      <c r="S63" s="38">
        <v>6303.3309523809503</v>
      </c>
      <c r="T63" s="46">
        <f t="shared" si="20"/>
        <v>23.5</v>
      </c>
      <c r="U63" s="47">
        <f t="shared" si="21"/>
        <v>5632.7638297872345</v>
      </c>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row>
    <row r="64" spans="1:54" s="36" customFormat="1" x14ac:dyDescent="0.3">
      <c r="A64" s="37" t="s">
        <v>227</v>
      </c>
      <c r="B64" s="37" t="s">
        <v>238</v>
      </c>
      <c r="C64" s="527" t="s">
        <v>1223</v>
      </c>
      <c r="D64" s="38">
        <v>85837.38</v>
      </c>
      <c r="E64" s="39">
        <v>642</v>
      </c>
      <c r="F64" s="38">
        <v>133.70308411214955</v>
      </c>
      <c r="G64" s="39">
        <v>20</v>
      </c>
      <c r="H64" s="38">
        <v>4291.8690000000006</v>
      </c>
      <c r="I64" s="46">
        <f t="shared" si="18"/>
        <v>21.4</v>
      </c>
      <c r="J64" s="47">
        <f t="shared" si="19"/>
        <v>4011.0925233644866</v>
      </c>
      <c r="K64" s="45"/>
      <c r="L64" s="37" t="s">
        <v>227</v>
      </c>
      <c r="M64" s="37" t="s">
        <v>238</v>
      </c>
      <c r="N64" s="527" t="s">
        <v>1223</v>
      </c>
      <c r="O64" s="38">
        <v>116504.79</v>
      </c>
      <c r="P64" s="39">
        <v>750</v>
      </c>
      <c r="Q64" s="38">
        <v>155.33972</v>
      </c>
      <c r="R64" s="39">
        <v>18</v>
      </c>
      <c r="S64" s="38">
        <v>6472.48833333333</v>
      </c>
      <c r="T64" s="46">
        <f t="shared" si="20"/>
        <v>25</v>
      </c>
      <c r="U64" s="47">
        <f t="shared" si="21"/>
        <v>4660.1916000000001</v>
      </c>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row>
    <row r="65" spans="1:54" s="36" customFormat="1" x14ac:dyDescent="0.3">
      <c r="A65" s="37" t="s">
        <v>227</v>
      </c>
      <c r="B65" s="37" t="s">
        <v>238</v>
      </c>
      <c r="C65" s="527" t="s">
        <v>1000</v>
      </c>
      <c r="D65" s="38">
        <v>1076805.1399999999</v>
      </c>
      <c r="E65" s="39">
        <v>4403</v>
      </c>
      <c r="F65" s="38">
        <v>244.56169429934133</v>
      </c>
      <c r="G65" s="39">
        <v>134</v>
      </c>
      <c r="H65" s="38">
        <v>8035.8592537313425</v>
      </c>
      <c r="I65" s="46">
        <f t="shared" si="18"/>
        <v>146.76666666666668</v>
      </c>
      <c r="J65" s="47">
        <f t="shared" si="19"/>
        <v>7336.8508289802394</v>
      </c>
      <c r="K65" s="45"/>
      <c r="L65" s="37" t="s">
        <v>227</v>
      </c>
      <c r="M65" s="37" t="s">
        <v>238</v>
      </c>
      <c r="N65" s="527" t="s">
        <v>1000</v>
      </c>
      <c r="O65" s="38">
        <v>1260624.26</v>
      </c>
      <c r="P65" s="39">
        <v>4586</v>
      </c>
      <c r="Q65" s="38">
        <v>274.885359790667</v>
      </c>
      <c r="R65" s="39">
        <v>131</v>
      </c>
      <c r="S65" s="38">
        <v>9623.0859541984792</v>
      </c>
      <c r="T65" s="46">
        <f t="shared" si="20"/>
        <v>152.86666666666667</v>
      </c>
      <c r="U65" s="47">
        <f t="shared" si="21"/>
        <v>8246.5607937200166</v>
      </c>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row>
    <row r="66" spans="1:54" x14ac:dyDescent="0.3">
      <c r="A66" s="37" t="s">
        <v>227</v>
      </c>
      <c r="B66" s="37" t="s">
        <v>238</v>
      </c>
      <c r="C66" s="527" t="s">
        <v>1224</v>
      </c>
      <c r="D66" s="38">
        <v>1671468.2500000002</v>
      </c>
      <c r="E66" s="39">
        <v>7362</v>
      </c>
      <c r="F66" s="38">
        <v>227.03996875848958</v>
      </c>
      <c r="G66" s="39">
        <v>444</v>
      </c>
      <c r="H66" s="38">
        <v>3764.568130630631</v>
      </c>
      <c r="I66" s="46">
        <f t="shared" si="18"/>
        <v>245.4</v>
      </c>
      <c r="J66" s="47">
        <f t="shared" si="19"/>
        <v>6811.1990627546866</v>
      </c>
      <c r="K66" s="45"/>
      <c r="L66" s="37" t="s">
        <v>227</v>
      </c>
      <c r="M66" s="37" t="s">
        <v>238</v>
      </c>
      <c r="N66" s="527" t="s">
        <v>1224</v>
      </c>
      <c r="O66" s="38">
        <v>1755717.24</v>
      </c>
      <c r="P66" s="39">
        <v>7458</v>
      </c>
      <c r="Q66" s="38">
        <v>235.41395012067599</v>
      </c>
      <c r="R66" s="39">
        <v>452</v>
      </c>
      <c r="S66" s="38">
        <v>3884.33017699115</v>
      </c>
      <c r="T66" s="46">
        <f t="shared" si="20"/>
        <v>248.6</v>
      </c>
      <c r="U66" s="47">
        <f t="shared" si="21"/>
        <v>7062.4185036202734</v>
      </c>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row>
    <row r="67" spans="1:54" x14ac:dyDescent="0.3">
      <c r="A67" s="37" t="s">
        <v>227</v>
      </c>
      <c r="B67" s="37" t="s">
        <v>238</v>
      </c>
      <c r="C67" s="527" t="s">
        <v>694</v>
      </c>
      <c r="D67" s="38">
        <v>401141.13000000006</v>
      </c>
      <c r="E67" s="39">
        <v>1602</v>
      </c>
      <c r="F67" s="38">
        <v>250.4002059925094</v>
      </c>
      <c r="G67" s="39">
        <v>71</v>
      </c>
      <c r="H67" s="38">
        <v>5649.8750704225358</v>
      </c>
      <c r="I67" s="46">
        <f t="shared" si="18"/>
        <v>53.4</v>
      </c>
      <c r="J67" s="47">
        <f t="shared" si="19"/>
        <v>7512.0061797752824</v>
      </c>
      <c r="K67" s="45"/>
      <c r="L67" s="37" t="s">
        <v>227</v>
      </c>
      <c r="M67" s="37" t="s">
        <v>238</v>
      </c>
      <c r="N67" s="527" t="s">
        <v>694</v>
      </c>
      <c r="O67" s="38">
        <v>457579.89</v>
      </c>
      <c r="P67" s="39">
        <v>1676</v>
      </c>
      <c r="Q67" s="38">
        <v>273.01902744630098</v>
      </c>
      <c r="R67" s="39">
        <v>73</v>
      </c>
      <c r="S67" s="38">
        <v>6268.2176712328801</v>
      </c>
      <c r="T67" s="46">
        <f t="shared" si="20"/>
        <v>55.866666666666667</v>
      </c>
      <c r="U67" s="47">
        <f t="shared" si="21"/>
        <v>8190.5708233890218</v>
      </c>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row>
    <row r="68" spans="1:54" x14ac:dyDescent="0.3">
      <c r="A68" s="37" t="s">
        <v>227</v>
      </c>
      <c r="B68" s="37" t="s">
        <v>238</v>
      </c>
      <c r="C68" s="527" t="s">
        <v>1225</v>
      </c>
      <c r="D68" s="38">
        <v>729572.67</v>
      </c>
      <c r="E68" s="39">
        <v>2148</v>
      </c>
      <c r="F68" s="38">
        <v>339.65208100558664</v>
      </c>
      <c r="G68" s="39">
        <v>88</v>
      </c>
      <c r="H68" s="38">
        <v>8290.598522727274</v>
      </c>
      <c r="I68" s="46">
        <f t="shared" si="18"/>
        <v>71.599999999999994</v>
      </c>
      <c r="J68" s="47">
        <f t="shared" si="19"/>
        <v>10189.5624301676</v>
      </c>
      <c r="K68" s="45"/>
      <c r="L68" s="37" t="s">
        <v>227</v>
      </c>
      <c r="M68" s="37" t="s">
        <v>238</v>
      </c>
      <c r="N68" s="527" t="s">
        <v>1225</v>
      </c>
      <c r="O68" s="38">
        <v>660266.76</v>
      </c>
      <c r="P68" s="39">
        <v>2040</v>
      </c>
      <c r="Q68" s="38">
        <v>323.660176470588</v>
      </c>
      <c r="R68" s="39">
        <v>75</v>
      </c>
      <c r="S68" s="38">
        <v>8803.5568000000003</v>
      </c>
      <c r="T68" s="46">
        <f t="shared" si="20"/>
        <v>68</v>
      </c>
      <c r="U68" s="47">
        <f t="shared" si="21"/>
        <v>9709.8052941176466</v>
      </c>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row>
    <row r="69" spans="1:54" x14ac:dyDescent="0.3">
      <c r="A69" s="37" t="s">
        <v>227</v>
      </c>
      <c r="B69" s="37" t="s">
        <v>238</v>
      </c>
      <c r="C69" s="527" t="s">
        <v>1226</v>
      </c>
      <c r="D69" s="38">
        <v>1044517.61</v>
      </c>
      <c r="E69" s="39">
        <v>1370</v>
      </c>
      <c r="F69" s="38">
        <v>755.88421897810224</v>
      </c>
      <c r="G69" s="39">
        <v>49</v>
      </c>
      <c r="H69" s="38">
        <v>21133.905714285713</v>
      </c>
      <c r="I69" s="46">
        <f t="shared" si="18"/>
        <v>45.666666666666664</v>
      </c>
      <c r="J69" s="47">
        <f t="shared" si="19"/>
        <v>22872.648394160584</v>
      </c>
      <c r="K69" s="45"/>
      <c r="L69" s="37" t="s">
        <v>227</v>
      </c>
      <c r="M69" s="37" t="s">
        <v>238</v>
      </c>
      <c r="N69" s="527" t="s">
        <v>1226</v>
      </c>
      <c r="O69" s="38">
        <v>1055587.3600000001</v>
      </c>
      <c r="P69" s="39">
        <v>1462</v>
      </c>
      <c r="Q69" s="38">
        <v>722.01597811217505</v>
      </c>
      <c r="R69" s="39">
        <v>53</v>
      </c>
      <c r="S69" s="38">
        <v>19916.742641509401</v>
      </c>
      <c r="T69" s="46">
        <f t="shared" si="20"/>
        <v>48.733333333333334</v>
      </c>
      <c r="U69" s="47">
        <f t="shared" si="21"/>
        <v>21660.479343365256</v>
      </c>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row>
    <row r="70" spans="1:54" x14ac:dyDescent="0.3">
      <c r="A70" s="607" t="s">
        <v>1196</v>
      </c>
      <c r="B70" s="607"/>
      <c r="C70" s="607"/>
      <c r="D70" s="59">
        <f>SUM(D62:D69)</f>
        <v>9237148.9899999984</v>
      </c>
      <c r="E70" s="60">
        <f>SUM(E62:E69)</f>
        <v>33615</v>
      </c>
      <c r="F70" s="59">
        <f>D70/E70</f>
        <v>274.7924733006098</v>
      </c>
      <c r="G70" s="60">
        <f>SUM(G62:G69)</f>
        <v>1232</v>
      </c>
      <c r="H70" s="59">
        <f>D70/G70</f>
        <v>7497.6858685064926</v>
      </c>
      <c r="I70" s="60">
        <f>SUM(I62:I69)</f>
        <v>1120.5</v>
      </c>
      <c r="J70" s="59">
        <f t="shared" si="19"/>
        <v>8243.7741990182931</v>
      </c>
      <c r="K70" s="45"/>
      <c r="L70" s="608" t="s">
        <v>1196</v>
      </c>
      <c r="M70" s="608"/>
      <c r="N70" s="608"/>
      <c r="O70" s="72">
        <f>SUM(O62:O69)</f>
        <v>9499735.4900000002</v>
      </c>
      <c r="P70" s="73">
        <f>SUM(P62:P69)</f>
        <v>33759</v>
      </c>
      <c r="Q70" s="72">
        <f>O70/P70</f>
        <v>281.39860452027608</v>
      </c>
      <c r="R70" s="73">
        <f>SUM(R62:R69)</f>
        <v>1215</v>
      </c>
      <c r="S70" s="72">
        <f>O70/R70</f>
        <v>7818.71233744856</v>
      </c>
      <c r="T70" s="73">
        <f>SUM(T62:T69)</f>
        <v>1125.3</v>
      </c>
      <c r="U70" s="72">
        <f t="shared" si="21"/>
        <v>8441.9581356082836</v>
      </c>
    </row>
    <row r="71" spans="1:54" x14ac:dyDescent="0.3">
      <c r="A71" s="48"/>
      <c r="B71" s="48"/>
      <c r="C71" s="48"/>
      <c r="D71" s="49"/>
      <c r="E71" s="50"/>
      <c r="F71" s="49"/>
      <c r="G71" s="50"/>
      <c r="H71" s="49"/>
      <c r="I71" s="46"/>
      <c r="J71" s="47"/>
      <c r="K71" s="45"/>
      <c r="L71" s="48"/>
      <c r="M71" s="48"/>
      <c r="N71" s="48"/>
      <c r="O71" s="49"/>
      <c r="P71" s="50"/>
      <c r="Q71" s="49"/>
      <c r="R71" s="50"/>
      <c r="S71" s="49"/>
      <c r="T71" s="50"/>
      <c r="U71" s="49"/>
    </row>
    <row r="72" spans="1:54" x14ac:dyDescent="0.3">
      <c r="A72" s="48"/>
      <c r="B72" s="48"/>
      <c r="C72" s="48"/>
      <c r="D72" s="49"/>
      <c r="E72" s="50"/>
      <c r="F72" s="49"/>
      <c r="G72" s="50"/>
      <c r="H72" s="49"/>
      <c r="I72" s="46"/>
      <c r="J72" s="47"/>
      <c r="K72" s="45"/>
      <c r="L72" s="48"/>
      <c r="M72" s="48"/>
      <c r="N72" s="48"/>
      <c r="O72" s="49"/>
      <c r="P72" s="50"/>
      <c r="Q72" s="49"/>
      <c r="R72" s="50"/>
      <c r="S72" s="49"/>
      <c r="T72" s="50"/>
      <c r="U72" s="49"/>
    </row>
    <row r="73" spans="1:54" x14ac:dyDescent="0.3">
      <c r="A73" s="37" t="s">
        <v>227</v>
      </c>
      <c r="B73" s="37" t="s">
        <v>322</v>
      </c>
      <c r="C73" s="67" t="s">
        <v>1227</v>
      </c>
      <c r="D73" s="68">
        <v>7158256.7199999997</v>
      </c>
      <c r="E73" s="69">
        <v>48033</v>
      </c>
      <c r="F73" s="68">
        <v>149.02789165781857</v>
      </c>
      <c r="G73" s="69">
        <v>783</v>
      </c>
      <c r="H73" s="68">
        <v>9142.0903192848018</v>
      </c>
      <c r="I73" s="60">
        <f>E73/30</f>
        <v>1601.1</v>
      </c>
      <c r="J73" s="59">
        <f>D73/I73</f>
        <v>4470.836749734558</v>
      </c>
      <c r="K73" s="45"/>
      <c r="L73" s="37" t="s">
        <v>227</v>
      </c>
      <c r="M73" s="37" t="s">
        <v>322</v>
      </c>
      <c r="N73" s="75" t="s">
        <v>1227</v>
      </c>
      <c r="O73" s="76">
        <v>7562823.7300000004</v>
      </c>
      <c r="P73" s="77">
        <v>44849</v>
      </c>
      <c r="Q73" s="76">
        <v>168.62859216481999</v>
      </c>
      <c r="R73" s="77">
        <v>753</v>
      </c>
      <c r="S73" s="76">
        <v>10043.5906108898</v>
      </c>
      <c r="T73" s="73">
        <f>P73/30</f>
        <v>1494.9666666666667</v>
      </c>
      <c r="U73" s="72">
        <f>O73/T73</f>
        <v>5058.8577649445924</v>
      </c>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row>
    <row r="74" spans="1:54" s="36" customFormat="1" x14ac:dyDescent="0.3">
      <c r="A74" s="37"/>
      <c r="B74" s="37"/>
      <c r="C74" s="37"/>
      <c r="D74" s="38"/>
      <c r="E74" s="39"/>
      <c r="F74" s="38"/>
      <c r="G74" s="39"/>
      <c r="H74" s="38"/>
      <c r="I74" s="46"/>
      <c r="J74" s="47"/>
      <c r="K74" s="45"/>
      <c r="L74" s="37"/>
      <c r="M74" s="37"/>
      <c r="N74" s="37"/>
      <c r="O74" s="38"/>
      <c r="P74" s="39"/>
      <c r="Q74" s="38"/>
      <c r="R74" s="39"/>
      <c r="S74" s="38"/>
      <c r="T74" s="46"/>
      <c r="U74" s="47"/>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row>
    <row r="75" spans="1:54" x14ac:dyDescent="0.3">
      <c r="A75" s="48"/>
      <c r="B75" s="48"/>
      <c r="C75" s="48"/>
      <c r="D75" s="49"/>
      <c r="E75" s="50"/>
      <c r="F75" s="49"/>
      <c r="G75" s="50"/>
      <c r="H75" s="49"/>
      <c r="I75" s="46"/>
      <c r="J75" s="47"/>
      <c r="K75" s="45"/>
      <c r="L75" s="48"/>
      <c r="M75" s="48"/>
      <c r="N75" s="48"/>
      <c r="O75" s="49"/>
      <c r="P75" s="50"/>
      <c r="Q75" s="49"/>
      <c r="R75" s="50"/>
      <c r="S75" s="49"/>
      <c r="T75" s="50"/>
      <c r="U75" s="49"/>
    </row>
    <row r="76" spans="1:54" x14ac:dyDescent="0.3">
      <c r="A76" s="37" t="s">
        <v>275</v>
      </c>
      <c r="B76" s="37" t="s">
        <v>276</v>
      </c>
      <c r="C76" s="527" t="s">
        <v>1228</v>
      </c>
      <c r="D76" s="38">
        <v>260770.59999999998</v>
      </c>
      <c r="E76" s="39">
        <v>1172</v>
      </c>
      <c r="F76" s="38">
        <v>222.5005119453925</v>
      </c>
      <c r="G76" s="39">
        <v>36</v>
      </c>
      <c r="H76" s="38">
        <v>7243.6277777777777</v>
      </c>
      <c r="I76" s="46">
        <f t="shared" ref="I76:I82" si="22">E76/30</f>
        <v>39.06666666666667</v>
      </c>
      <c r="J76" s="47">
        <f t="shared" ref="J76:J81" si="23">D76/I76</f>
        <v>6675.0153583617739</v>
      </c>
      <c r="K76" s="45"/>
      <c r="L76" s="37" t="s">
        <v>275</v>
      </c>
      <c r="M76" s="37" t="s">
        <v>276</v>
      </c>
      <c r="N76" s="527" t="s">
        <v>1228</v>
      </c>
      <c r="O76" s="38">
        <v>317324.51</v>
      </c>
      <c r="P76" s="39">
        <v>1234</v>
      </c>
      <c r="Q76" s="38">
        <v>257.15114262560797</v>
      </c>
      <c r="R76" s="39">
        <v>36</v>
      </c>
      <c r="S76" s="38">
        <v>8814.5697222222207</v>
      </c>
      <c r="T76" s="46">
        <f t="shared" ref="T76:T82" si="24">P76/30</f>
        <v>41.133333333333333</v>
      </c>
      <c r="U76" s="47">
        <f t="shared" ref="U76:U81" si="25">O76/T76</f>
        <v>7714.5342787682339</v>
      </c>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row>
    <row r="77" spans="1:54" x14ac:dyDescent="0.3">
      <c r="A77" s="37" t="s">
        <v>275</v>
      </c>
      <c r="B77" s="37" t="s">
        <v>276</v>
      </c>
      <c r="C77" s="527" t="s">
        <v>831</v>
      </c>
      <c r="D77" s="38">
        <v>691944.22999999975</v>
      </c>
      <c r="E77" s="39">
        <v>1957</v>
      </c>
      <c r="F77" s="38">
        <v>353.57395503321396</v>
      </c>
      <c r="G77" s="39">
        <v>102</v>
      </c>
      <c r="H77" s="38">
        <v>6783.7669607843109</v>
      </c>
      <c r="I77" s="46">
        <f t="shared" si="22"/>
        <v>65.233333333333334</v>
      </c>
      <c r="J77" s="47">
        <f t="shared" si="23"/>
        <v>10607.218650996419</v>
      </c>
      <c r="K77" s="45"/>
      <c r="L77" s="37" t="s">
        <v>275</v>
      </c>
      <c r="M77" s="37" t="s">
        <v>276</v>
      </c>
      <c r="N77" s="527" t="s">
        <v>831</v>
      </c>
      <c r="O77" s="38">
        <v>649137.04</v>
      </c>
      <c r="P77" s="39">
        <v>1741</v>
      </c>
      <c r="Q77" s="38">
        <v>372.852981045376</v>
      </c>
      <c r="R77" s="39">
        <v>92</v>
      </c>
      <c r="S77" s="38">
        <v>7055.8373913043497</v>
      </c>
      <c r="T77" s="46">
        <f t="shared" si="24"/>
        <v>58.033333333333331</v>
      </c>
      <c r="U77" s="47">
        <f t="shared" si="25"/>
        <v>11185.589431361288</v>
      </c>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row>
    <row r="78" spans="1:54" x14ac:dyDescent="0.3">
      <c r="A78" s="37" t="s">
        <v>275</v>
      </c>
      <c r="B78" s="37" t="s">
        <v>276</v>
      </c>
      <c r="C78" s="527" t="s">
        <v>1229</v>
      </c>
      <c r="D78" s="38">
        <v>462514.93999999994</v>
      </c>
      <c r="E78" s="39">
        <v>1801</v>
      </c>
      <c r="F78" s="38">
        <v>256.81007218212102</v>
      </c>
      <c r="G78" s="39">
        <v>64</v>
      </c>
      <c r="H78" s="38">
        <v>7226.7959374999991</v>
      </c>
      <c r="I78" s="46">
        <f t="shared" si="22"/>
        <v>60.033333333333331</v>
      </c>
      <c r="J78" s="47">
        <f t="shared" si="23"/>
        <v>7704.3021654636304</v>
      </c>
      <c r="K78" s="45"/>
      <c r="L78" s="37" t="s">
        <v>275</v>
      </c>
      <c r="M78" s="37" t="s">
        <v>276</v>
      </c>
      <c r="N78" s="527" t="s">
        <v>1229</v>
      </c>
      <c r="O78" s="38">
        <v>490306.64</v>
      </c>
      <c r="P78" s="39">
        <v>1797</v>
      </c>
      <c r="Q78" s="38">
        <v>272.84732331663901</v>
      </c>
      <c r="R78" s="39">
        <v>68</v>
      </c>
      <c r="S78" s="38">
        <v>7210.3917647058797</v>
      </c>
      <c r="T78" s="46">
        <f t="shared" si="24"/>
        <v>59.9</v>
      </c>
      <c r="U78" s="47">
        <f t="shared" si="25"/>
        <v>8185.4196994991653</v>
      </c>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row>
    <row r="79" spans="1:54" x14ac:dyDescent="0.3">
      <c r="A79" s="37" t="s">
        <v>275</v>
      </c>
      <c r="B79" s="37" t="s">
        <v>276</v>
      </c>
      <c r="C79" s="527" t="s">
        <v>1230</v>
      </c>
      <c r="D79" s="38">
        <v>415634.4599999999</v>
      </c>
      <c r="E79" s="39">
        <v>1822</v>
      </c>
      <c r="F79" s="38">
        <v>228.11990120746427</v>
      </c>
      <c r="G79" s="39">
        <v>75</v>
      </c>
      <c r="H79" s="38">
        <v>5541.7927999999984</v>
      </c>
      <c r="I79" s="46">
        <f t="shared" si="22"/>
        <v>60.733333333333334</v>
      </c>
      <c r="J79" s="47">
        <f t="shared" si="23"/>
        <v>6843.5970362239277</v>
      </c>
      <c r="K79" s="45"/>
      <c r="L79" s="37" t="s">
        <v>275</v>
      </c>
      <c r="M79" s="37" t="s">
        <v>276</v>
      </c>
      <c r="N79" s="527" t="s">
        <v>1230</v>
      </c>
      <c r="O79" s="38">
        <v>406787.6</v>
      </c>
      <c r="P79" s="39">
        <v>1619</v>
      </c>
      <c r="Q79" s="38">
        <v>251.258554663372</v>
      </c>
      <c r="R79" s="39">
        <v>72</v>
      </c>
      <c r="S79" s="38">
        <v>5649.8277777777803</v>
      </c>
      <c r="T79" s="46">
        <f t="shared" si="24"/>
        <v>53.966666666666669</v>
      </c>
      <c r="U79" s="47">
        <f t="shared" si="25"/>
        <v>7537.756639901173</v>
      </c>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row>
    <row r="80" spans="1:54" x14ac:dyDescent="0.3">
      <c r="A80" s="37" t="s">
        <v>275</v>
      </c>
      <c r="B80" s="37" t="s">
        <v>276</v>
      </c>
      <c r="C80" s="527" t="s">
        <v>1231</v>
      </c>
      <c r="D80" s="38">
        <v>168838.66</v>
      </c>
      <c r="E80" s="39">
        <v>873</v>
      </c>
      <c r="F80" s="38">
        <v>193.40052691867126</v>
      </c>
      <c r="G80" s="39">
        <v>53</v>
      </c>
      <c r="H80" s="38">
        <v>3185.6350943396228</v>
      </c>
      <c r="I80" s="46">
        <f t="shared" si="22"/>
        <v>29.1</v>
      </c>
      <c r="J80" s="47">
        <f t="shared" si="23"/>
        <v>5802.0158075601375</v>
      </c>
      <c r="K80" s="45"/>
      <c r="L80" s="37" t="s">
        <v>275</v>
      </c>
      <c r="M80" s="37" t="s">
        <v>276</v>
      </c>
      <c r="N80" s="527" t="s">
        <v>1231</v>
      </c>
      <c r="O80" s="38">
        <v>198992.21</v>
      </c>
      <c r="P80" s="39">
        <v>934</v>
      </c>
      <c r="Q80" s="38">
        <v>213.05375802997901</v>
      </c>
      <c r="R80" s="39">
        <v>56</v>
      </c>
      <c r="S80" s="38">
        <v>3553.43232142857</v>
      </c>
      <c r="T80" s="46">
        <f t="shared" si="24"/>
        <v>31.133333333333333</v>
      </c>
      <c r="U80" s="47">
        <f t="shared" si="25"/>
        <v>6391.612740899357</v>
      </c>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row>
    <row r="81" spans="1:54" x14ac:dyDescent="0.3">
      <c r="A81" s="37" t="s">
        <v>275</v>
      </c>
      <c r="B81" s="37" t="s">
        <v>276</v>
      </c>
      <c r="C81" s="527" t="s">
        <v>1043</v>
      </c>
      <c r="D81" s="38">
        <v>204661.47000000003</v>
      </c>
      <c r="E81" s="39">
        <v>899</v>
      </c>
      <c r="F81" s="38">
        <v>227.65458286985543</v>
      </c>
      <c r="G81" s="39">
        <v>43</v>
      </c>
      <c r="H81" s="38">
        <v>4759.5690697674427</v>
      </c>
      <c r="I81" s="46">
        <f t="shared" si="22"/>
        <v>29.966666666666665</v>
      </c>
      <c r="J81" s="47">
        <f t="shared" si="23"/>
        <v>6829.637486095663</v>
      </c>
      <c r="K81" s="45"/>
      <c r="L81" s="37" t="s">
        <v>275</v>
      </c>
      <c r="M81" s="37" t="s">
        <v>276</v>
      </c>
      <c r="N81" s="527" t="s">
        <v>1043</v>
      </c>
      <c r="O81" s="38">
        <v>206213.56</v>
      </c>
      <c r="P81" s="39">
        <v>751</v>
      </c>
      <c r="Q81" s="38">
        <v>274.58529960053301</v>
      </c>
      <c r="R81" s="39">
        <v>42</v>
      </c>
      <c r="S81" s="38">
        <v>4909.84666666667</v>
      </c>
      <c r="T81" s="46">
        <f t="shared" si="24"/>
        <v>25.033333333333335</v>
      </c>
      <c r="U81" s="47">
        <f t="shared" si="25"/>
        <v>8237.5589880159787</v>
      </c>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row>
    <row r="82" spans="1:54" x14ac:dyDescent="0.3">
      <c r="A82" s="37" t="s">
        <v>275</v>
      </c>
      <c r="B82" s="37" t="s">
        <v>276</v>
      </c>
      <c r="C82" s="527" t="s">
        <v>1232</v>
      </c>
      <c r="D82" s="38">
        <v>117088.34999999999</v>
      </c>
      <c r="E82" s="39">
        <v>0</v>
      </c>
      <c r="F82" s="38" t="s">
        <v>1233</v>
      </c>
      <c r="G82" s="39">
        <v>0</v>
      </c>
      <c r="H82" s="38" t="s">
        <v>1233</v>
      </c>
      <c r="I82" s="46">
        <f t="shared" si="22"/>
        <v>0</v>
      </c>
      <c r="J82" s="47"/>
      <c r="K82" s="45"/>
      <c r="L82" s="37" t="s">
        <v>275</v>
      </c>
      <c r="M82" s="37" t="s">
        <v>276</v>
      </c>
      <c r="N82" s="527" t="s">
        <v>1232</v>
      </c>
      <c r="O82" s="38"/>
      <c r="P82" s="39">
        <v>0</v>
      </c>
      <c r="Q82" s="38" t="s">
        <v>1233</v>
      </c>
      <c r="R82" s="39">
        <v>0</v>
      </c>
      <c r="S82" s="38" t="s">
        <v>1233</v>
      </c>
      <c r="T82" s="46">
        <f t="shared" si="24"/>
        <v>0</v>
      </c>
      <c r="U82" s="47"/>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row>
    <row r="83" spans="1:54" x14ac:dyDescent="0.3">
      <c r="A83" s="607" t="s">
        <v>1196</v>
      </c>
      <c r="B83" s="607"/>
      <c r="C83" s="607"/>
      <c r="D83" s="59">
        <f>SUM(D76:D82)</f>
        <v>2321452.7099999995</v>
      </c>
      <c r="E83" s="60">
        <f>SUM(E76:E82)</f>
        <v>8524</v>
      </c>
      <c r="F83" s="59">
        <f>D83/E83</f>
        <v>272.34311473486622</v>
      </c>
      <c r="G83" s="60">
        <f>SUM(G76:G82)</f>
        <v>373</v>
      </c>
      <c r="H83" s="59">
        <f>D83/G83</f>
        <v>6223.7338069705083</v>
      </c>
      <c r="I83" s="60">
        <f>SUM(I76:I82)</f>
        <v>284.13333333333333</v>
      </c>
      <c r="J83" s="59">
        <f>D83/I83</f>
        <v>8170.293442045986</v>
      </c>
      <c r="K83" s="45"/>
      <c r="L83" s="608" t="s">
        <v>1196</v>
      </c>
      <c r="M83" s="608"/>
      <c r="N83" s="608"/>
      <c r="O83" s="72">
        <f>SUM(O76:O82)</f>
        <v>2268761.56</v>
      </c>
      <c r="P83" s="73">
        <f>SUM(P76:P82)</f>
        <v>8076</v>
      </c>
      <c r="Q83" s="72">
        <f>O83/P83</f>
        <v>280.92639425458151</v>
      </c>
      <c r="R83" s="73">
        <f>SUM(R76:R82)</f>
        <v>366</v>
      </c>
      <c r="S83" s="72">
        <f>O83/R83</f>
        <v>6198.8020765027322</v>
      </c>
      <c r="T83" s="73">
        <f>SUM(T76:T82)</f>
        <v>269.2</v>
      </c>
      <c r="U83" s="72">
        <f>O83/T83</f>
        <v>8427.7918276374457</v>
      </c>
    </row>
    <row r="84" spans="1:54" s="35" customFormat="1" x14ac:dyDescent="0.3">
      <c r="A84" s="45"/>
      <c r="B84" s="45"/>
      <c r="C84" s="45"/>
      <c r="D84" s="47"/>
      <c r="E84" s="46"/>
      <c r="F84" s="47"/>
      <c r="G84" s="46"/>
      <c r="H84" s="47"/>
      <c r="I84" s="46"/>
      <c r="J84" s="47"/>
      <c r="K84" s="45"/>
      <c r="L84" s="45"/>
      <c r="M84" s="45"/>
      <c r="N84" s="45"/>
      <c r="O84" s="47"/>
      <c r="P84" s="46"/>
      <c r="Q84" s="47"/>
      <c r="R84" s="46"/>
      <c r="S84" s="47"/>
      <c r="T84" s="46"/>
      <c r="U84" s="47"/>
    </row>
    <row r="85" spans="1:54" x14ac:dyDescent="0.3">
      <c r="A85" s="48"/>
      <c r="B85" s="48"/>
      <c r="C85" s="48"/>
      <c r="D85" s="49"/>
      <c r="E85" s="50"/>
      <c r="F85" s="49"/>
      <c r="G85" s="50"/>
      <c r="H85" s="49"/>
      <c r="I85" s="46"/>
      <c r="J85" s="47"/>
      <c r="K85" s="45"/>
      <c r="L85" s="48"/>
      <c r="M85" s="48"/>
      <c r="N85" s="48"/>
      <c r="O85" s="49"/>
      <c r="P85" s="50"/>
      <c r="Q85" s="49"/>
      <c r="R85" s="50"/>
      <c r="S85" s="49"/>
      <c r="T85" s="50"/>
      <c r="U85" s="49"/>
    </row>
    <row r="86" spans="1:54" x14ac:dyDescent="0.3">
      <c r="A86" s="37" t="s">
        <v>259</v>
      </c>
      <c r="B86" s="37" t="s">
        <v>269</v>
      </c>
      <c r="C86" s="527" t="s">
        <v>1234</v>
      </c>
      <c r="D86" s="38">
        <v>7193681.5200000005</v>
      </c>
      <c r="E86" s="39">
        <v>36414</v>
      </c>
      <c r="F86" s="38">
        <v>197.5526314055034</v>
      </c>
      <c r="G86" s="39">
        <v>887</v>
      </c>
      <c r="H86" s="38">
        <v>8110.125727170237</v>
      </c>
      <c r="I86" s="46">
        <f>E86/30</f>
        <v>1213.8</v>
      </c>
      <c r="J86" s="47">
        <f>D86/I86</f>
        <v>5926.5789421651016</v>
      </c>
      <c r="K86" s="45"/>
      <c r="L86" s="37" t="s">
        <v>259</v>
      </c>
      <c r="M86" s="37" t="s">
        <v>269</v>
      </c>
      <c r="N86" s="527" t="s">
        <v>1234</v>
      </c>
      <c r="O86" s="38">
        <v>7195344.5199999996</v>
      </c>
      <c r="P86" s="39">
        <v>36218</v>
      </c>
      <c r="Q86" s="38">
        <v>197.5526314055034</v>
      </c>
      <c r="R86" s="39">
        <v>890</v>
      </c>
      <c r="S86" s="38">
        <v>8084.6567640449402</v>
      </c>
      <c r="T86" s="46">
        <f>P86/30</f>
        <v>1207.2666666666667</v>
      </c>
      <c r="U86" s="47">
        <f>O86/T86</f>
        <v>5960.029145728643</v>
      </c>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row>
    <row r="87" spans="1:54" s="35" customFormat="1" x14ac:dyDescent="0.3">
      <c r="A87" s="37" t="s">
        <v>259</v>
      </c>
      <c r="B87" s="37" t="s">
        <v>269</v>
      </c>
      <c r="C87" s="527" t="s">
        <v>1235</v>
      </c>
      <c r="D87" s="38">
        <v>944157.25</v>
      </c>
      <c r="E87" s="39">
        <v>726</v>
      </c>
      <c r="F87" s="38">
        <v>1300.492079889807</v>
      </c>
      <c r="G87" s="39">
        <v>29</v>
      </c>
      <c r="H87" s="38">
        <v>32557.146551724134</v>
      </c>
      <c r="I87" s="46">
        <f>E87/30</f>
        <v>24.2</v>
      </c>
      <c r="J87" s="47">
        <f>D87/I87</f>
        <v>39014.762396694219</v>
      </c>
      <c r="K87" s="45"/>
      <c r="L87" s="37" t="s">
        <v>259</v>
      </c>
      <c r="M87" s="37" t="s">
        <v>269</v>
      </c>
      <c r="N87" s="527" t="s">
        <v>1235</v>
      </c>
      <c r="O87" s="38">
        <v>562205.11</v>
      </c>
      <c r="P87" s="39">
        <v>621</v>
      </c>
      <c r="Q87" s="38">
        <v>905.322238325282</v>
      </c>
      <c r="R87" s="39">
        <v>29</v>
      </c>
      <c r="S87" s="38">
        <v>19386.383103448301</v>
      </c>
      <c r="T87" s="46">
        <f>P87/30</f>
        <v>20.7</v>
      </c>
      <c r="U87" s="47">
        <f>O87/T87</f>
        <v>27159.667149758454</v>
      </c>
    </row>
    <row r="88" spans="1:54" x14ac:dyDescent="0.3">
      <c r="A88" s="607" t="s">
        <v>1196</v>
      </c>
      <c r="B88" s="607"/>
      <c r="C88" s="607"/>
      <c r="D88" s="59">
        <f>SUM(D86:D87)</f>
        <v>8137838.7700000005</v>
      </c>
      <c r="E88" s="60">
        <f>SUM(E86:E87)</f>
        <v>37140</v>
      </c>
      <c r="F88" s="59">
        <f>D88/E88</f>
        <v>219.11251400107702</v>
      </c>
      <c r="G88" s="60">
        <f>SUM(G86:G87)</f>
        <v>916</v>
      </c>
      <c r="H88" s="59">
        <f>D88/G88</f>
        <v>8884.1034606986905</v>
      </c>
      <c r="I88" s="60">
        <f>SUM(I86:I87)</f>
        <v>1238</v>
      </c>
      <c r="J88" s="59">
        <f>D88/I88</f>
        <v>6573.375420032311</v>
      </c>
      <c r="K88" s="45"/>
      <c r="L88" s="608" t="s">
        <v>1196</v>
      </c>
      <c r="M88" s="608"/>
      <c r="N88" s="608"/>
      <c r="O88" s="72">
        <f>SUM(O86:O87)</f>
        <v>7757549.6299999999</v>
      </c>
      <c r="P88" s="73">
        <f>SUM(P86:P87)</f>
        <v>36839</v>
      </c>
      <c r="Q88" s="72">
        <f>O88/P88</f>
        <v>210.5798102554358</v>
      </c>
      <c r="R88" s="73">
        <f>SUM(R86:R87)</f>
        <v>919</v>
      </c>
      <c r="S88" s="72">
        <f>O88/R88</f>
        <v>8441.2944831338409</v>
      </c>
      <c r="T88" s="73">
        <f>SUM(T86:T87)</f>
        <v>1227.9666666666667</v>
      </c>
      <c r="U88" s="72">
        <f>O88/T88</f>
        <v>6317.394307663074</v>
      </c>
    </row>
    <row r="89" spans="1:54" x14ac:dyDescent="0.3">
      <c r="A89" s="48"/>
      <c r="B89" s="48"/>
      <c r="C89" s="48"/>
      <c r="D89" s="49"/>
      <c r="E89" s="50"/>
      <c r="F89" s="49"/>
      <c r="G89" s="50"/>
      <c r="H89" s="49"/>
      <c r="I89" s="46"/>
      <c r="J89" s="47"/>
      <c r="K89" s="45"/>
      <c r="L89" s="48"/>
      <c r="M89" s="48"/>
      <c r="N89" s="48"/>
      <c r="O89" s="49"/>
      <c r="P89" s="50"/>
      <c r="Q89" s="49"/>
      <c r="R89" s="50"/>
      <c r="S89" s="49"/>
      <c r="T89" s="50"/>
      <c r="U89" s="49"/>
    </row>
    <row r="90" spans="1:54" x14ac:dyDescent="0.3">
      <c r="A90" s="48"/>
      <c r="B90" s="48"/>
      <c r="C90" s="48"/>
      <c r="D90" s="49"/>
      <c r="E90" s="50"/>
      <c r="F90" s="49"/>
      <c r="G90" s="50"/>
      <c r="H90" s="49"/>
      <c r="I90" s="46"/>
      <c r="J90" s="47"/>
      <c r="K90" s="45"/>
      <c r="L90" s="48"/>
      <c r="M90" s="48"/>
      <c r="N90" s="48"/>
      <c r="O90" s="49"/>
      <c r="P90" s="50"/>
      <c r="Q90" s="49"/>
      <c r="R90" s="50"/>
      <c r="S90" s="49"/>
      <c r="T90" s="50"/>
      <c r="U90" s="49"/>
    </row>
    <row r="91" spans="1:54" x14ac:dyDescent="0.3">
      <c r="A91" s="37" t="s">
        <v>307</v>
      </c>
      <c r="B91" s="37" t="s">
        <v>307</v>
      </c>
      <c r="C91" s="527" t="s">
        <v>1236</v>
      </c>
      <c r="D91" s="51">
        <v>265494.83</v>
      </c>
      <c r="E91" s="52">
        <v>364</v>
      </c>
      <c r="F91" s="584">
        <v>729.38140109890116</v>
      </c>
      <c r="G91" s="54">
        <v>33</v>
      </c>
      <c r="H91" s="53">
        <v>8045.2978787878792</v>
      </c>
      <c r="I91" s="46">
        <f>E91/30</f>
        <v>12.133333333333333</v>
      </c>
      <c r="J91" s="47">
        <f>D91/I91</f>
        <v>21881.442032967036</v>
      </c>
      <c r="K91" s="45"/>
      <c r="L91" s="37" t="s">
        <v>307</v>
      </c>
      <c r="M91" s="37" t="s">
        <v>307</v>
      </c>
      <c r="N91" s="527" t="s">
        <v>1236</v>
      </c>
      <c r="O91" s="51">
        <v>485717.41</v>
      </c>
      <c r="P91" s="52">
        <v>362</v>
      </c>
      <c r="Q91" s="53">
        <v>1341.7608011049699</v>
      </c>
      <c r="R91" s="54">
        <v>36</v>
      </c>
      <c r="S91" s="53">
        <v>13492.150277777801</v>
      </c>
      <c r="T91" s="46">
        <f>P91/30</f>
        <v>12.066666666666666</v>
      </c>
      <c r="U91" s="47">
        <f>O91/T91</f>
        <v>40252.824033149169</v>
      </c>
    </row>
    <row r="92" spans="1:54" x14ac:dyDescent="0.3">
      <c r="A92" s="37" t="s">
        <v>307</v>
      </c>
      <c r="B92" s="37" t="s">
        <v>307</v>
      </c>
      <c r="C92" s="527" t="s">
        <v>1237</v>
      </c>
      <c r="D92" s="51">
        <v>993525.31</v>
      </c>
      <c r="E92" s="52">
        <v>7052</v>
      </c>
      <c r="F92" s="584">
        <v>140.88560833806014</v>
      </c>
      <c r="G92" s="54">
        <v>121</v>
      </c>
      <c r="H92" s="53">
        <v>8210.9529752066119</v>
      </c>
      <c r="I92" s="46">
        <f>E92/30</f>
        <v>235.06666666666666</v>
      </c>
      <c r="J92" s="47">
        <f>D92/I92</f>
        <v>4226.5682501418041</v>
      </c>
      <c r="K92" s="45"/>
      <c r="L92" s="37" t="s">
        <v>307</v>
      </c>
      <c r="M92" s="37" t="s">
        <v>307</v>
      </c>
      <c r="N92" s="527" t="s">
        <v>1237</v>
      </c>
      <c r="O92" s="51">
        <v>281371.61</v>
      </c>
      <c r="P92" s="52">
        <v>7355</v>
      </c>
      <c r="Q92" s="53">
        <v>38.255827328348097</v>
      </c>
      <c r="R92" s="54">
        <v>122</v>
      </c>
      <c r="S92" s="53">
        <v>2306.3246721311498</v>
      </c>
      <c r="T92" s="46">
        <f>P92/30</f>
        <v>245.16666666666666</v>
      </c>
      <c r="U92" s="47">
        <f>O92/T92</f>
        <v>1147.674819850442</v>
      </c>
    </row>
    <row r="93" spans="1:54" x14ac:dyDescent="0.3">
      <c r="A93" s="607" t="s">
        <v>1196</v>
      </c>
      <c r="B93" s="607"/>
      <c r="C93" s="607"/>
      <c r="D93" s="59">
        <f>SUM(D91:D92)</f>
        <v>1259020.1400000001</v>
      </c>
      <c r="E93" s="60">
        <f>SUM(E91:E92)</f>
        <v>7416</v>
      </c>
      <c r="F93" s="59">
        <f>D93/E93</f>
        <v>169.77078478964404</v>
      </c>
      <c r="G93" s="60">
        <f>SUM(G91:G92)</f>
        <v>154</v>
      </c>
      <c r="H93" s="59">
        <f>D93/G93</f>
        <v>8175.4554545454557</v>
      </c>
      <c r="I93" s="60">
        <f>SUM(I91:I92)</f>
        <v>247.2</v>
      </c>
      <c r="J93" s="59">
        <f>D93/I93</f>
        <v>5093.1235436893212</v>
      </c>
      <c r="K93" s="45"/>
      <c r="L93" s="608" t="s">
        <v>1196</v>
      </c>
      <c r="M93" s="608"/>
      <c r="N93" s="608"/>
      <c r="O93" s="72">
        <f>SUM(O91:O92)</f>
        <v>767089.02</v>
      </c>
      <c r="P93" s="73">
        <f>SUM(P91:P92)</f>
        <v>7717</v>
      </c>
      <c r="Q93" s="72">
        <f>O93/P93</f>
        <v>99.402490605157453</v>
      </c>
      <c r="R93" s="73">
        <f>SUM(R91:R92)</f>
        <v>158</v>
      </c>
      <c r="S93" s="72">
        <f>O93/R93</f>
        <v>4854.9937974683544</v>
      </c>
      <c r="T93" s="73">
        <f>SUM(T91:T92)</f>
        <v>257.23333333333335</v>
      </c>
      <c r="U93" s="72">
        <f>O93/T93</f>
        <v>2982.0747181547231</v>
      </c>
    </row>
    <row r="94" spans="1:54" s="36" customFormat="1" x14ac:dyDescent="0.3">
      <c r="A94" s="48"/>
      <c r="B94" s="48"/>
      <c r="C94" s="48"/>
      <c r="D94" s="49"/>
      <c r="E94" s="50"/>
      <c r="F94" s="49"/>
      <c r="G94" s="50"/>
      <c r="H94" s="49"/>
      <c r="I94" s="46"/>
      <c r="J94" s="47"/>
      <c r="K94" s="45"/>
      <c r="L94" s="48"/>
      <c r="M94" s="48"/>
      <c r="N94" s="48"/>
      <c r="O94" s="49"/>
      <c r="P94" s="50"/>
      <c r="Q94" s="49"/>
      <c r="R94" s="50"/>
      <c r="S94" s="38"/>
      <c r="T94" s="46"/>
      <c r="U94" s="47"/>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row>
    <row r="95" spans="1:54" x14ac:dyDescent="0.3">
      <c r="A95" s="48"/>
      <c r="B95" s="48"/>
      <c r="C95" s="48"/>
      <c r="D95" s="49"/>
      <c r="E95" s="50"/>
      <c r="F95" s="49"/>
      <c r="G95" s="50"/>
      <c r="H95" s="49"/>
      <c r="I95" s="46"/>
      <c r="J95" s="47"/>
      <c r="K95" s="45"/>
      <c r="L95" s="48"/>
      <c r="M95" s="48"/>
      <c r="N95" s="48"/>
      <c r="O95" s="49"/>
      <c r="P95" s="50"/>
      <c r="Q95" s="49"/>
      <c r="R95" s="50"/>
      <c r="S95" s="48"/>
      <c r="T95" s="48"/>
      <c r="U95" s="48"/>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row>
    <row r="96" spans="1:54" x14ac:dyDescent="0.3">
      <c r="A96" s="37" t="s">
        <v>285</v>
      </c>
      <c r="B96" s="37" t="s">
        <v>305</v>
      </c>
      <c r="C96" s="527" t="s">
        <v>1238</v>
      </c>
      <c r="D96" s="38">
        <v>7004426.3199999966</v>
      </c>
      <c r="E96" s="39">
        <v>23841</v>
      </c>
      <c r="F96" s="38">
        <v>293.79750513820716</v>
      </c>
      <c r="G96" s="39">
        <v>289</v>
      </c>
      <c r="H96" s="38">
        <v>9355.7155555555564</v>
      </c>
      <c r="I96" s="46">
        <f>E96/30</f>
        <v>794.7</v>
      </c>
      <c r="J96" s="47">
        <f>D96/I96</f>
        <v>8813.9251541462145</v>
      </c>
      <c r="K96" s="45"/>
      <c r="L96" s="37" t="s">
        <v>285</v>
      </c>
      <c r="M96" s="37" t="s">
        <v>305</v>
      </c>
      <c r="N96" s="527" t="s">
        <v>1238</v>
      </c>
      <c r="O96" s="38">
        <v>3148709.76</v>
      </c>
      <c r="P96" s="39">
        <v>20150</v>
      </c>
      <c r="Q96" s="38">
        <v>156.26351166253099</v>
      </c>
      <c r="R96" s="39">
        <v>257</v>
      </c>
      <c r="S96" s="38">
        <v>12251.788949416299</v>
      </c>
      <c r="T96" s="46">
        <f>P96/30</f>
        <v>671.66666666666663</v>
      </c>
      <c r="U96" s="585">
        <f>O96/T96</f>
        <v>4687.9053498759304</v>
      </c>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row>
    <row r="97" spans="1:54" x14ac:dyDescent="0.3">
      <c r="A97" s="37" t="s">
        <v>285</v>
      </c>
      <c r="B97" s="37" t="s">
        <v>305</v>
      </c>
      <c r="C97" s="527" t="s">
        <v>1239</v>
      </c>
      <c r="D97" s="38">
        <v>84201.44</v>
      </c>
      <c r="E97" s="39">
        <v>513</v>
      </c>
      <c r="F97" s="38">
        <v>164.13536062378168</v>
      </c>
      <c r="G97" s="39">
        <v>9</v>
      </c>
      <c r="H97" s="38">
        <v>7207.235927419355</v>
      </c>
      <c r="I97" s="46">
        <f>E97/30</f>
        <v>17.100000000000001</v>
      </c>
      <c r="J97" s="47">
        <f>D97/I97</f>
        <v>4924.0608187134503</v>
      </c>
      <c r="K97" s="45"/>
      <c r="L97" s="37" t="s">
        <v>285</v>
      </c>
      <c r="M97" s="37" t="s">
        <v>305</v>
      </c>
      <c r="N97" s="527" t="s">
        <v>1239</v>
      </c>
      <c r="O97" s="38">
        <v>34959.96</v>
      </c>
      <c r="P97" s="39">
        <v>552</v>
      </c>
      <c r="Q97" s="38">
        <v>63.333260869565201</v>
      </c>
      <c r="R97" s="39">
        <v>10</v>
      </c>
      <c r="S97" s="38">
        <v>3495.9960000000001</v>
      </c>
      <c r="T97" s="46">
        <f>P97/30</f>
        <v>18.399999999999999</v>
      </c>
      <c r="U97" s="585">
        <f>O97/T97</f>
        <v>1899.9978260869566</v>
      </c>
    </row>
    <row r="98" spans="1:54" x14ac:dyDescent="0.3">
      <c r="A98" s="37" t="s">
        <v>285</v>
      </c>
      <c r="B98" s="37" t="s">
        <v>305</v>
      </c>
      <c r="C98" s="527" t="s">
        <v>1240</v>
      </c>
      <c r="D98" s="38">
        <v>1787394.51</v>
      </c>
      <c r="E98" s="39">
        <v>14427</v>
      </c>
      <c r="F98" s="38">
        <v>123.89232064878352</v>
      </c>
      <c r="G98" s="39">
        <v>248</v>
      </c>
      <c r="H98" s="49">
        <f>D99/G99</f>
        <v>16256.45104395604</v>
      </c>
      <c r="I98" s="46">
        <f>E98/30</f>
        <v>480.9</v>
      </c>
      <c r="J98" s="47">
        <f>D98/I98</f>
        <v>3716.7696194635059</v>
      </c>
      <c r="K98" s="45"/>
      <c r="L98" s="37" t="s">
        <v>285</v>
      </c>
      <c r="M98" s="37" t="s">
        <v>305</v>
      </c>
      <c r="N98" s="527" t="s">
        <v>1240</v>
      </c>
      <c r="O98" s="38">
        <v>1870212.51</v>
      </c>
      <c r="P98" s="39">
        <v>14769</v>
      </c>
      <c r="Q98" s="38">
        <v>126.63095063985401</v>
      </c>
      <c r="R98" s="39">
        <v>263</v>
      </c>
      <c r="S98" s="49">
        <v>7111.0741825095001</v>
      </c>
      <c r="T98" s="46">
        <f>SUM(P98/30)</f>
        <v>492.3</v>
      </c>
      <c r="U98" s="47">
        <f>O98/T98</f>
        <v>3798.9285191956124</v>
      </c>
    </row>
    <row r="99" spans="1:54" x14ac:dyDescent="0.3">
      <c r="A99" s="607" t="s">
        <v>1196</v>
      </c>
      <c r="B99" s="607"/>
      <c r="C99" s="607"/>
      <c r="D99" s="59">
        <f>SUM(D96:D98)</f>
        <v>8876022.2699999977</v>
      </c>
      <c r="E99" s="60">
        <f>SUM(E96:E98)</f>
        <v>38781</v>
      </c>
      <c r="F99" s="59">
        <f>D99/E99</f>
        <v>228.87553879477056</v>
      </c>
      <c r="G99" s="60">
        <f>SUM(G96:G98)</f>
        <v>546</v>
      </c>
      <c r="H99" s="59">
        <f>D99/G99</f>
        <v>16256.45104395604</v>
      </c>
      <c r="I99" s="60">
        <f>SUM(I96:I98)</f>
        <v>1292.7</v>
      </c>
      <c r="J99" s="59">
        <f>D99/I99</f>
        <v>6866.2661638431173</v>
      </c>
      <c r="K99" s="45"/>
      <c r="L99" s="608" t="s">
        <v>1196</v>
      </c>
      <c r="M99" s="608"/>
      <c r="N99" s="608"/>
      <c r="O99" s="72">
        <f>SUM(O96:O98)</f>
        <v>5053882.2299999995</v>
      </c>
      <c r="P99" s="73">
        <f>SUM(P96:P98)</f>
        <v>35471</v>
      </c>
      <c r="Q99" s="72">
        <f>O99/P99</f>
        <v>142.47927123565728</v>
      </c>
      <c r="R99" s="73">
        <f>SUM(R96:R98)</f>
        <v>530</v>
      </c>
      <c r="S99" s="72">
        <f>O99/R99</f>
        <v>9535.6268490566035</v>
      </c>
      <c r="T99" s="73">
        <f>SUM(T96:T98)</f>
        <v>1182.3666666666666</v>
      </c>
      <c r="U99" s="72">
        <f>O99/T99</f>
        <v>4274.3781370697188</v>
      </c>
    </row>
    <row r="100" spans="1:54" x14ac:dyDescent="0.3">
      <c r="A100" s="48"/>
      <c r="B100" s="48"/>
      <c r="C100" s="48"/>
      <c r="D100" s="49"/>
      <c r="E100" s="50"/>
      <c r="F100" s="49"/>
      <c r="G100" s="50"/>
      <c r="H100" s="49"/>
      <c r="I100" s="46"/>
      <c r="J100" s="47"/>
      <c r="K100" s="48"/>
      <c r="L100" s="48"/>
      <c r="M100" s="48"/>
      <c r="N100" s="48"/>
      <c r="O100" s="49"/>
      <c r="P100" s="50"/>
      <c r="Q100" s="49"/>
      <c r="R100" s="50"/>
      <c r="S100" s="49"/>
      <c r="T100" s="50"/>
      <c r="U100" s="49"/>
    </row>
    <row r="101" spans="1:54" x14ac:dyDescent="0.3">
      <c r="A101" s="55" t="s">
        <v>1250</v>
      </c>
      <c r="B101" s="48"/>
      <c r="C101" s="48"/>
      <c r="D101" s="49"/>
      <c r="E101" s="50"/>
      <c r="F101" s="49"/>
      <c r="G101" s="50"/>
      <c r="H101" s="49"/>
      <c r="I101" s="46"/>
      <c r="J101" s="47"/>
      <c r="K101" s="48"/>
      <c r="L101" s="48"/>
      <c r="M101" s="48"/>
      <c r="N101" s="48"/>
      <c r="O101" s="49"/>
      <c r="P101" s="50"/>
      <c r="Q101" s="49"/>
      <c r="R101" s="50"/>
      <c r="S101" s="49"/>
      <c r="T101" s="50"/>
      <c r="U101" s="49"/>
    </row>
    <row r="102" spans="1:54" x14ac:dyDescent="0.3">
      <c r="A102" s="48"/>
      <c r="B102" s="48"/>
      <c r="C102" s="48"/>
      <c r="D102" s="49"/>
      <c r="E102" s="50"/>
      <c r="F102" s="49"/>
      <c r="G102" s="50"/>
      <c r="H102" s="49"/>
      <c r="I102" s="46"/>
      <c r="J102" s="47"/>
      <c r="K102" s="48"/>
      <c r="L102" s="48"/>
      <c r="M102" s="48"/>
      <c r="N102" s="48"/>
      <c r="O102" s="49"/>
      <c r="P102" s="50"/>
      <c r="Q102" s="49"/>
      <c r="R102" s="50"/>
      <c r="S102" s="49"/>
      <c r="T102" s="50"/>
      <c r="U102" s="49"/>
    </row>
    <row r="103" spans="1:54" x14ac:dyDescent="0.3">
      <c r="A103" s="48"/>
      <c r="B103" s="48"/>
      <c r="C103" s="48"/>
      <c r="D103" s="49"/>
      <c r="E103" s="50"/>
      <c r="F103" s="49"/>
      <c r="G103" s="50"/>
      <c r="H103" s="49"/>
      <c r="I103" s="46"/>
      <c r="J103" s="47"/>
      <c r="K103" s="48"/>
      <c r="L103" s="48"/>
      <c r="M103" s="48"/>
      <c r="N103" s="48"/>
      <c r="O103" s="49"/>
      <c r="P103" s="50"/>
      <c r="Q103" s="49"/>
      <c r="R103" s="50"/>
      <c r="S103" s="49"/>
      <c r="T103" s="50"/>
      <c r="U103" s="49"/>
    </row>
    <row r="104" spans="1:54" x14ac:dyDescent="0.3">
      <c r="A104" s="48"/>
      <c r="B104" s="48"/>
      <c r="C104" s="48"/>
      <c r="D104" s="49"/>
      <c r="E104" s="50"/>
      <c r="F104" s="49"/>
      <c r="G104" s="50"/>
      <c r="H104" s="49"/>
      <c r="I104" s="46"/>
      <c r="J104" s="47"/>
      <c r="K104" s="48"/>
      <c r="L104" s="48"/>
      <c r="M104" s="48"/>
      <c r="N104" s="48"/>
      <c r="O104" s="49"/>
      <c r="P104" s="50"/>
      <c r="Q104" s="49"/>
      <c r="R104" s="50"/>
      <c r="S104" s="49"/>
      <c r="T104" s="50"/>
      <c r="U104" s="49"/>
    </row>
    <row r="105" spans="1:54" x14ac:dyDescent="0.3">
      <c r="A105" s="525" t="s">
        <v>1405</v>
      </c>
      <c r="B105" s="48"/>
      <c r="C105" s="48"/>
      <c r="D105" s="49"/>
      <c r="E105" s="50"/>
      <c r="F105" s="49"/>
      <c r="G105" s="50"/>
      <c r="H105" s="49"/>
      <c r="I105" s="46"/>
      <c r="J105" s="47"/>
      <c r="K105" s="48"/>
      <c r="L105" s="48"/>
      <c r="M105" s="48"/>
      <c r="N105" s="48"/>
      <c r="O105" s="49"/>
      <c r="P105" s="50"/>
      <c r="Q105" s="49"/>
      <c r="R105" s="50"/>
      <c r="S105" s="38"/>
      <c r="T105" s="46"/>
      <c r="U105" s="47"/>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row>
    <row r="106" spans="1:54" x14ac:dyDescent="0.3">
      <c r="A106" s="48"/>
      <c r="B106" s="48"/>
      <c r="C106" s="48"/>
      <c r="D106" s="49"/>
      <c r="E106" s="50"/>
      <c r="F106" s="49"/>
      <c r="G106" s="50"/>
      <c r="H106" s="49"/>
      <c r="I106" s="46"/>
      <c r="J106" s="47"/>
      <c r="K106" s="48"/>
      <c r="L106" s="48"/>
      <c r="M106" s="48"/>
      <c r="N106" s="48"/>
      <c r="O106" s="49"/>
      <c r="P106" s="50"/>
      <c r="Q106" s="49"/>
      <c r="R106" s="50"/>
      <c r="S106" s="38"/>
      <c r="T106" s="46"/>
      <c r="U106" s="47"/>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row>
    <row r="107" spans="1:54" x14ac:dyDescent="0.3">
      <c r="A107" s="48"/>
      <c r="B107" s="48"/>
      <c r="C107" s="48"/>
      <c r="D107" s="48"/>
      <c r="E107" s="48"/>
      <c r="F107" s="48"/>
      <c r="G107" s="48"/>
      <c r="H107" s="48"/>
      <c r="I107" s="48"/>
      <c r="J107" s="48"/>
      <c r="K107" s="48"/>
      <c r="L107" s="48"/>
      <c r="M107" s="48"/>
      <c r="N107" s="48"/>
      <c r="O107" s="48"/>
      <c r="P107" s="48"/>
      <c r="Q107" s="48"/>
      <c r="R107" s="48"/>
      <c r="S107" s="48"/>
      <c r="T107" s="48"/>
      <c r="U107" s="48"/>
    </row>
    <row r="108" spans="1:54" x14ac:dyDescent="0.3">
      <c r="A108" s="48"/>
      <c r="B108" s="48"/>
      <c r="C108" s="48"/>
      <c r="D108" s="48"/>
      <c r="E108" s="48"/>
      <c r="F108" s="48"/>
      <c r="G108" s="48"/>
      <c r="H108" s="48"/>
      <c r="I108" s="48"/>
      <c r="J108" s="48"/>
      <c r="K108" s="48"/>
      <c r="L108" s="48"/>
      <c r="M108" s="48"/>
      <c r="N108" s="48"/>
      <c r="O108" s="48"/>
      <c r="P108" s="48"/>
      <c r="Q108" s="48"/>
      <c r="R108" s="48"/>
      <c r="S108" s="48"/>
      <c r="T108" s="48"/>
      <c r="U108" s="48"/>
    </row>
    <row r="109" spans="1:54" x14ac:dyDescent="0.3">
      <c r="L109" s="48"/>
      <c r="M109" s="48"/>
      <c r="N109" s="48"/>
      <c r="O109" s="48"/>
      <c r="P109" s="48"/>
      <c r="Q109" s="48"/>
      <c r="R109" s="48"/>
      <c r="S109" s="48"/>
      <c r="T109" s="48"/>
      <c r="U109" s="48"/>
    </row>
    <row r="110" spans="1:54" x14ac:dyDescent="0.3">
      <c r="L110" s="48"/>
      <c r="M110" s="48"/>
      <c r="N110" s="48"/>
      <c r="O110" s="48"/>
      <c r="P110" s="48"/>
      <c r="Q110" s="48"/>
      <c r="R110" s="48"/>
      <c r="S110" s="48"/>
      <c r="T110" s="48"/>
      <c r="U110" s="48"/>
    </row>
    <row r="111" spans="1:54" x14ac:dyDescent="0.3">
      <c r="L111" s="48"/>
      <c r="M111" s="48"/>
      <c r="N111" s="48"/>
      <c r="O111" s="48"/>
      <c r="P111" s="48"/>
      <c r="Q111" s="48"/>
      <c r="R111" s="48"/>
      <c r="S111" s="48"/>
      <c r="T111" s="48"/>
      <c r="U111" s="48"/>
    </row>
    <row r="112" spans="1:54" x14ac:dyDescent="0.3">
      <c r="L112" s="48"/>
      <c r="M112" s="48"/>
      <c r="N112" s="48"/>
      <c r="O112" s="48"/>
      <c r="P112" s="48"/>
      <c r="Q112" s="48"/>
      <c r="R112" s="48"/>
      <c r="S112" s="48"/>
      <c r="T112" s="48"/>
      <c r="U112" s="48"/>
    </row>
    <row r="113" spans="4:21" x14ac:dyDescent="0.3">
      <c r="L113" s="48"/>
      <c r="M113" s="48"/>
      <c r="N113" s="48"/>
      <c r="O113" s="48"/>
      <c r="P113" s="48"/>
      <c r="Q113" s="48"/>
      <c r="R113" s="48"/>
      <c r="S113" s="48"/>
      <c r="T113" s="48"/>
      <c r="U113" s="48"/>
    </row>
    <row r="114" spans="4:21" x14ac:dyDescent="0.3">
      <c r="D114" s="40"/>
      <c r="E114" s="41"/>
      <c r="F114" s="42"/>
      <c r="H114" s="42"/>
      <c r="I114" s="43"/>
      <c r="J114" s="43"/>
      <c r="L114" s="48"/>
      <c r="M114" s="48"/>
      <c r="N114" s="48"/>
      <c r="O114" s="56"/>
      <c r="P114" s="57"/>
      <c r="Q114" s="58"/>
      <c r="R114" s="48"/>
      <c r="S114" s="48"/>
      <c r="T114" s="48"/>
      <c r="U114" s="48"/>
    </row>
  </sheetData>
  <sheetProtection sort="0" autoFilter="0"/>
  <mergeCells count="23">
    <mergeCell ref="A19:C19"/>
    <mergeCell ref="L19:N19"/>
    <mergeCell ref="A1:U1"/>
    <mergeCell ref="A2:J2"/>
    <mergeCell ref="L2:U2"/>
    <mergeCell ref="A9:C9"/>
    <mergeCell ref="L9:N9"/>
    <mergeCell ref="A34:C34"/>
    <mergeCell ref="L34:N34"/>
    <mergeCell ref="A44:C44"/>
    <mergeCell ref="L44:N44"/>
    <mergeCell ref="A59:C59"/>
    <mergeCell ref="L59:N59"/>
    <mergeCell ref="A93:C93"/>
    <mergeCell ref="L93:N93"/>
    <mergeCell ref="A99:C99"/>
    <mergeCell ref="L99:N99"/>
    <mergeCell ref="A70:C70"/>
    <mergeCell ref="L70:N70"/>
    <mergeCell ref="A83:C83"/>
    <mergeCell ref="L83:N83"/>
    <mergeCell ref="A88:C88"/>
    <mergeCell ref="L88:N88"/>
  </mergeCells>
  <pageMargins left="0.25" right="0.25" top="0.75" bottom="0.75" header="0.3" footer="0.3"/>
  <pageSetup scale="54" orientation="landscape" r:id="rId1"/>
  <ignoredErrors>
    <ignoredError sqref="H3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7:I22"/>
  <sheetViews>
    <sheetView view="pageLayout" zoomScale="75" zoomScaleNormal="100" zoomScalePageLayoutView="75" workbookViewId="0">
      <selection activeCell="C18" sqref="C18:G18"/>
    </sheetView>
  </sheetViews>
  <sheetFormatPr defaultColWidth="9.1796875" defaultRowHeight="14.5" x14ac:dyDescent="0.35"/>
  <cols>
    <col min="1" max="1" width="9.1796875" style="530"/>
    <col min="2" max="2" width="11.26953125" style="530" customWidth="1"/>
    <col min="3" max="9" width="9.1796875" style="530"/>
    <col min="10" max="16384" width="9.1796875" style="531"/>
  </cols>
  <sheetData>
    <row r="7" spans="2:7" ht="25.5" customHeight="1" x14ac:dyDescent="0.35">
      <c r="B7" s="602" t="s">
        <v>92</v>
      </c>
      <c r="C7" s="602"/>
      <c r="D7" s="602"/>
      <c r="E7" s="602"/>
      <c r="F7" s="602"/>
      <c r="G7" s="602"/>
    </row>
    <row r="10" spans="2:7" ht="49.5" customHeight="1" x14ac:dyDescent="0.35">
      <c r="B10" s="602" t="s">
        <v>91</v>
      </c>
      <c r="C10" s="602"/>
      <c r="D10" s="602"/>
      <c r="E10" s="602"/>
      <c r="F10" s="602"/>
      <c r="G10" s="602"/>
    </row>
    <row r="11" spans="2:7" x14ac:dyDescent="0.35">
      <c r="B11" s="532"/>
      <c r="C11" s="532"/>
      <c r="D11" s="532"/>
      <c r="E11" s="532"/>
      <c r="F11" s="532"/>
      <c r="G11" s="532"/>
    </row>
    <row r="12" spans="2:7" ht="21" x14ac:dyDescent="0.5">
      <c r="B12" s="613"/>
      <c r="C12" s="613"/>
      <c r="D12" s="613"/>
      <c r="E12" s="613"/>
      <c r="F12" s="613"/>
      <c r="G12" s="613"/>
    </row>
    <row r="16" spans="2:7" ht="121.5" customHeight="1" x14ac:dyDescent="0.35">
      <c r="B16" s="533" t="s">
        <v>1285</v>
      </c>
      <c r="C16" s="614" t="s">
        <v>1254</v>
      </c>
      <c r="D16" s="614"/>
      <c r="E16" s="614"/>
      <c r="F16" s="614"/>
      <c r="G16" s="614"/>
    </row>
    <row r="17" spans="1:8" ht="31" customHeight="1" x14ac:dyDescent="0.35">
      <c r="B17" s="615"/>
      <c r="C17" s="615"/>
      <c r="D17" s="615"/>
      <c r="E17" s="615"/>
      <c r="F17" s="615"/>
      <c r="G17" s="615"/>
    </row>
    <row r="18" spans="1:8" ht="30" customHeight="1" x14ac:dyDescent="0.35">
      <c r="B18" s="533"/>
      <c r="C18" s="614"/>
      <c r="D18" s="614"/>
      <c r="E18" s="614"/>
      <c r="F18" s="614"/>
      <c r="G18" s="614"/>
    </row>
    <row r="20" spans="1:8" x14ac:dyDescent="0.35">
      <c r="A20" s="612"/>
      <c r="B20" s="612"/>
      <c r="C20" s="612"/>
      <c r="D20" s="612"/>
      <c r="E20" s="612"/>
      <c r="F20" s="612"/>
      <c r="G20" s="612"/>
      <c r="H20" s="612"/>
    </row>
    <row r="22" spans="1:8" x14ac:dyDescent="0.35">
      <c r="A22" s="612"/>
      <c r="B22" s="612"/>
      <c r="C22" s="612"/>
      <c r="D22" s="612"/>
      <c r="E22" s="612"/>
      <c r="F22" s="612"/>
      <c r="G22" s="612"/>
      <c r="H22" s="612"/>
    </row>
  </sheetData>
  <mergeCells count="8">
    <mergeCell ref="A22:H22"/>
    <mergeCell ref="B7:G7"/>
    <mergeCell ref="B10:G10"/>
    <mergeCell ref="B12:G12"/>
    <mergeCell ref="A20:H20"/>
    <mergeCell ref="C16:G16"/>
    <mergeCell ref="B17:G17"/>
    <mergeCell ref="C18:G18"/>
  </mergeCells>
  <printOptions horizontalCentered="1"/>
  <pageMargins left="0.7" right="0.7" top="0.75" bottom="0.75" header="0.3" footer="0.3"/>
  <pageSetup orientation="portrait" r:id="rId1"/>
  <headerFooter>
    <oddFooter>&amp;L&amp;"Roboto,Bold"&amp;9Resource Planning Toolkit Updated May, 2020&amp;C&amp;"Roboto,Regular"&amp;9Page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99"/>
  <sheetViews>
    <sheetView zoomScale="75" zoomScaleNormal="75" workbookViewId="0">
      <selection activeCell="G17" sqref="G17"/>
    </sheetView>
  </sheetViews>
  <sheetFormatPr defaultRowHeight="14.5" x14ac:dyDescent="0.35"/>
  <cols>
    <col min="1" max="1" width="11.7265625" style="476" customWidth="1"/>
    <col min="2" max="2" width="11.26953125" style="197" customWidth="1"/>
    <col min="3" max="3" width="10.7265625" style="197" customWidth="1"/>
    <col min="4" max="4" width="14.1796875" style="197" customWidth="1"/>
    <col min="5" max="6" width="11.1796875" style="197" customWidth="1"/>
    <col min="7" max="7" width="13.81640625" style="197" customWidth="1"/>
    <col min="8" max="8" width="11.54296875" style="197" bestFit="1" customWidth="1"/>
    <col min="9" max="9" width="9.1796875" style="197"/>
    <col min="10" max="10" width="14.1796875" style="197" customWidth="1"/>
    <col min="11" max="11" width="16.1796875" style="197" customWidth="1"/>
    <col min="12" max="12" width="1.54296875" style="138" customWidth="1"/>
    <col min="13" max="13" width="12.54296875" style="478" customWidth="1"/>
    <col min="14" max="14" width="12.26953125" style="479" customWidth="1"/>
    <col min="15" max="15" width="9.81640625" style="479" customWidth="1"/>
    <col min="16" max="16" width="12.81640625" style="479" customWidth="1"/>
    <col min="17" max="17" width="12.26953125" style="479" customWidth="1"/>
    <col min="18" max="18" width="11.26953125" style="479" customWidth="1"/>
    <col min="19" max="19" width="13.453125" style="479" customWidth="1"/>
    <col min="20" max="20" width="11.54296875" style="479" bestFit="1" customWidth="1"/>
    <col min="21" max="21" width="9.1796875" style="479"/>
    <col min="22" max="22" width="14.26953125" style="479" customWidth="1"/>
    <col min="23" max="23" width="17" style="479" customWidth="1"/>
    <col min="24" max="16384" width="8.7265625" style="105"/>
  </cols>
  <sheetData>
    <row r="1" spans="1:23" s="138" customFormat="1" ht="27" customHeight="1" x14ac:dyDescent="0.35">
      <c r="A1" s="616" t="s">
        <v>1431</v>
      </c>
      <c r="B1" s="616"/>
      <c r="C1" s="616"/>
      <c r="D1" s="616"/>
      <c r="E1" s="616"/>
      <c r="F1" s="616"/>
      <c r="G1" s="616"/>
      <c r="H1" s="616"/>
      <c r="I1" s="616"/>
      <c r="J1" s="616"/>
      <c r="K1" s="616"/>
      <c r="L1" s="137"/>
      <c r="M1" s="616" t="s">
        <v>1295</v>
      </c>
      <c r="N1" s="616"/>
      <c r="O1" s="616"/>
      <c r="P1" s="616"/>
      <c r="Q1" s="616"/>
      <c r="R1" s="616"/>
      <c r="S1" s="616"/>
      <c r="T1" s="616"/>
      <c r="U1" s="616"/>
      <c r="V1" s="616"/>
      <c r="W1" s="616"/>
    </row>
    <row r="2" spans="1:23" s="138" customFormat="1" ht="23.25" customHeight="1" x14ac:dyDescent="0.35">
      <c r="A2" s="269"/>
      <c r="B2" s="617" t="s">
        <v>1421</v>
      </c>
      <c r="C2" s="617"/>
      <c r="D2" s="618"/>
      <c r="E2" s="617" t="s">
        <v>1422</v>
      </c>
      <c r="F2" s="617"/>
      <c r="G2" s="618"/>
      <c r="H2" s="617" t="s">
        <v>1423</v>
      </c>
      <c r="I2" s="617"/>
      <c r="J2" s="618"/>
      <c r="K2" s="618"/>
      <c r="M2" s="269"/>
      <c r="N2" s="617" t="s">
        <v>1421</v>
      </c>
      <c r="O2" s="617"/>
      <c r="P2" s="618"/>
      <c r="Q2" s="617" t="s">
        <v>1422</v>
      </c>
      <c r="R2" s="617"/>
      <c r="S2" s="618"/>
      <c r="T2" s="617" t="s">
        <v>1423</v>
      </c>
      <c r="U2" s="617"/>
      <c r="V2" s="618"/>
      <c r="W2" s="618"/>
    </row>
    <row r="3" spans="1:23" s="139" customFormat="1" ht="20.25" customHeight="1" x14ac:dyDescent="0.35">
      <c r="A3" s="151" t="s">
        <v>1394</v>
      </c>
      <c r="B3" s="148" t="s">
        <v>1408</v>
      </c>
      <c r="C3" s="149" t="s">
        <v>90</v>
      </c>
      <c r="D3" s="150" t="s">
        <v>1409</v>
      </c>
      <c r="E3" s="148" t="s">
        <v>1408</v>
      </c>
      <c r="F3" s="149" t="s">
        <v>90</v>
      </c>
      <c r="G3" s="150" t="s">
        <v>1409</v>
      </c>
      <c r="H3" s="148" t="s">
        <v>1408</v>
      </c>
      <c r="I3" s="149" t="s">
        <v>90</v>
      </c>
      <c r="J3" s="150" t="s">
        <v>1409</v>
      </c>
      <c r="K3" s="155" t="s">
        <v>1410</v>
      </c>
      <c r="L3" s="197"/>
      <c r="M3" s="151" t="s">
        <v>1394</v>
      </c>
      <c r="N3" s="148" t="s">
        <v>1408</v>
      </c>
      <c r="O3" s="149" t="s">
        <v>90</v>
      </c>
      <c r="P3" s="150" t="s">
        <v>1409</v>
      </c>
      <c r="Q3" s="148" t="s">
        <v>1408</v>
      </c>
      <c r="R3" s="149" t="s">
        <v>90</v>
      </c>
      <c r="S3" s="150" t="s">
        <v>1409</v>
      </c>
      <c r="T3" s="148" t="s">
        <v>1408</v>
      </c>
      <c r="U3" s="149" t="s">
        <v>90</v>
      </c>
      <c r="V3" s="150" t="s">
        <v>1409</v>
      </c>
      <c r="W3" s="155" t="s">
        <v>1410</v>
      </c>
    </row>
    <row r="4" spans="1:23" x14ac:dyDescent="0.35">
      <c r="A4" s="472" t="s">
        <v>0</v>
      </c>
      <c r="B4" s="253">
        <v>5722</v>
      </c>
      <c r="C4" s="152">
        <v>242</v>
      </c>
      <c r="D4" s="153">
        <f>B4/C4</f>
        <v>23.644628099173552</v>
      </c>
      <c r="E4" s="154">
        <v>1374</v>
      </c>
      <c r="F4" s="152">
        <v>67</v>
      </c>
      <c r="G4" s="153">
        <f>E4/F4</f>
        <v>20.507462686567163</v>
      </c>
      <c r="H4" s="154">
        <f>B4+E4</f>
        <v>7096</v>
      </c>
      <c r="I4" s="152">
        <f>C4+F4</f>
        <v>309</v>
      </c>
      <c r="J4" s="153">
        <f>H4/I4</f>
        <v>22.964401294498384</v>
      </c>
      <c r="K4" s="156">
        <f>C4/I4</f>
        <v>0.78317152103559873</v>
      </c>
      <c r="L4" s="473"/>
      <c r="M4" s="474" t="s">
        <v>0</v>
      </c>
      <c r="N4" s="154">
        <v>6854</v>
      </c>
      <c r="O4" s="152">
        <v>293</v>
      </c>
      <c r="P4" s="153">
        <v>23.4</v>
      </c>
      <c r="Q4" s="154">
        <v>1463</v>
      </c>
      <c r="R4" s="152">
        <v>74</v>
      </c>
      <c r="S4" s="153">
        <f t="shared" ref="S4:S22" si="0">Q4/R4</f>
        <v>19.77027027027027</v>
      </c>
      <c r="T4" s="154">
        <f t="shared" ref="T4:T33" si="1">N4+Q4</f>
        <v>8317</v>
      </c>
      <c r="U4" s="152">
        <f t="shared" ref="U4:U33" si="2">O4+R4</f>
        <v>367</v>
      </c>
      <c r="V4" s="153">
        <f t="shared" ref="V4:V22" si="3">T4/U4</f>
        <v>22.662125340599456</v>
      </c>
      <c r="W4" s="156">
        <f t="shared" ref="W4:W22" si="4">O4/U4</f>
        <v>0.79836512261580383</v>
      </c>
    </row>
    <row r="5" spans="1:23" x14ac:dyDescent="0.35">
      <c r="A5" s="472" t="s">
        <v>1</v>
      </c>
      <c r="B5" s="253">
        <v>1017</v>
      </c>
      <c r="C5" s="152">
        <v>53.5</v>
      </c>
      <c r="D5" s="153">
        <f>B5/C5</f>
        <v>19.009345794392523</v>
      </c>
      <c r="E5" s="154">
        <v>2217</v>
      </c>
      <c r="F5" s="152">
        <v>112.4</v>
      </c>
      <c r="G5" s="153">
        <f t="shared" ref="G5:G7" si="5">E5/F5</f>
        <v>19.724199288256226</v>
      </c>
      <c r="H5" s="154">
        <f t="shared" ref="H5:H22" si="6">B5+E5</f>
        <v>3234</v>
      </c>
      <c r="I5" s="152">
        <f t="shared" ref="I5:I22" si="7">C5+F5</f>
        <v>165.9</v>
      </c>
      <c r="J5" s="153">
        <f t="shared" ref="J5:J22" si="8">H5/I5</f>
        <v>19.49367088607595</v>
      </c>
      <c r="K5" s="156">
        <f t="shared" ref="K5:K22" si="9">C5/I5</f>
        <v>0.32248342374924654</v>
      </c>
      <c r="L5" s="473"/>
      <c r="M5" s="474" t="s">
        <v>1</v>
      </c>
      <c r="N5" s="154">
        <v>1083</v>
      </c>
      <c r="O5" s="152">
        <v>56.5</v>
      </c>
      <c r="P5" s="153">
        <f>N5/O5</f>
        <v>19.168141592920353</v>
      </c>
      <c r="Q5" s="154">
        <v>2451</v>
      </c>
      <c r="R5" s="152">
        <v>124.4</v>
      </c>
      <c r="S5" s="153">
        <v>19.7</v>
      </c>
      <c r="T5" s="154">
        <f t="shared" si="1"/>
        <v>3534</v>
      </c>
      <c r="U5" s="152">
        <f t="shared" si="2"/>
        <v>180.9</v>
      </c>
      <c r="V5" s="153">
        <f t="shared" si="3"/>
        <v>19.535655058043115</v>
      </c>
      <c r="W5" s="156">
        <f t="shared" si="4"/>
        <v>0.31232725262576005</v>
      </c>
    </row>
    <row r="6" spans="1:23" x14ac:dyDescent="0.35">
      <c r="A6" s="472" t="s">
        <v>2</v>
      </c>
      <c r="B6" s="253"/>
      <c r="C6" s="152"/>
      <c r="D6" s="153"/>
      <c r="E6" s="154">
        <v>707</v>
      </c>
      <c r="F6" s="152">
        <v>44.25</v>
      </c>
      <c r="G6" s="153">
        <f t="shared" si="5"/>
        <v>15.977401129943503</v>
      </c>
      <c r="H6" s="154">
        <f t="shared" si="6"/>
        <v>707</v>
      </c>
      <c r="I6" s="152">
        <f t="shared" si="7"/>
        <v>44.25</v>
      </c>
      <c r="J6" s="153">
        <f t="shared" si="8"/>
        <v>15.977401129943503</v>
      </c>
      <c r="K6" s="156">
        <f t="shared" si="9"/>
        <v>0</v>
      </c>
      <c r="L6" s="473"/>
      <c r="M6" s="474" t="s">
        <v>2</v>
      </c>
      <c r="N6" s="154"/>
      <c r="O6" s="152"/>
      <c r="P6" s="153"/>
      <c r="Q6" s="154">
        <v>707</v>
      </c>
      <c r="R6" s="152">
        <v>44.3</v>
      </c>
      <c r="S6" s="153">
        <f t="shared" si="0"/>
        <v>15.959367945823928</v>
      </c>
      <c r="T6" s="154">
        <f t="shared" si="1"/>
        <v>707</v>
      </c>
      <c r="U6" s="152">
        <f t="shared" si="2"/>
        <v>44.3</v>
      </c>
      <c r="V6" s="153">
        <f t="shared" si="3"/>
        <v>15.959367945823928</v>
      </c>
      <c r="W6" s="156">
        <f t="shared" si="4"/>
        <v>0</v>
      </c>
    </row>
    <row r="7" spans="1:23" x14ac:dyDescent="0.35">
      <c r="A7" s="472" t="s">
        <v>3</v>
      </c>
      <c r="B7" s="253"/>
      <c r="C7" s="152"/>
      <c r="D7" s="153"/>
      <c r="E7" s="154">
        <v>510</v>
      </c>
      <c r="F7" s="152">
        <v>30</v>
      </c>
      <c r="G7" s="153">
        <f t="shared" si="5"/>
        <v>17</v>
      </c>
      <c r="H7" s="154">
        <f t="shared" si="6"/>
        <v>510</v>
      </c>
      <c r="I7" s="152">
        <f t="shared" si="7"/>
        <v>30</v>
      </c>
      <c r="J7" s="153">
        <f t="shared" si="8"/>
        <v>17</v>
      </c>
      <c r="K7" s="156">
        <f t="shared" si="9"/>
        <v>0</v>
      </c>
      <c r="L7" s="473"/>
      <c r="M7" s="474" t="s">
        <v>3</v>
      </c>
      <c r="N7" s="154"/>
      <c r="O7" s="152"/>
      <c r="P7" s="153"/>
      <c r="Q7" s="154">
        <v>510</v>
      </c>
      <c r="R7" s="152">
        <v>30</v>
      </c>
      <c r="S7" s="153">
        <f t="shared" si="0"/>
        <v>17</v>
      </c>
      <c r="T7" s="154">
        <f t="shared" si="1"/>
        <v>510</v>
      </c>
      <c r="U7" s="152">
        <f t="shared" si="2"/>
        <v>30</v>
      </c>
      <c r="V7" s="153">
        <f t="shared" si="3"/>
        <v>17</v>
      </c>
      <c r="W7" s="156">
        <f t="shared" si="4"/>
        <v>0</v>
      </c>
    </row>
    <row r="8" spans="1:23" x14ac:dyDescent="0.35">
      <c r="A8" s="472" t="s">
        <v>4</v>
      </c>
      <c r="B8" s="253">
        <v>741</v>
      </c>
      <c r="C8" s="152">
        <v>54</v>
      </c>
      <c r="D8" s="153">
        <f t="shared" ref="D8:D18" si="10">B8/C8</f>
        <v>13.722222222222221</v>
      </c>
      <c r="E8" s="154">
        <v>501</v>
      </c>
      <c r="F8" s="152">
        <v>37.5</v>
      </c>
      <c r="G8" s="153">
        <f t="shared" ref="G8:G22" si="11">E8/F8</f>
        <v>13.36</v>
      </c>
      <c r="H8" s="154">
        <f t="shared" si="6"/>
        <v>1242</v>
      </c>
      <c r="I8" s="152">
        <f t="shared" si="7"/>
        <v>91.5</v>
      </c>
      <c r="J8" s="153">
        <f t="shared" si="8"/>
        <v>13.573770491803279</v>
      </c>
      <c r="K8" s="156">
        <f t="shared" si="9"/>
        <v>0.5901639344262295</v>
      </c>
      <c r="L8" s="473"/>
      <c r="M8" s="474" t="s">
        <v>4</v>
      </c>
      <c r="N8" s="154">
        <v>741</v>
      </c>
      <c r="O8" s="152">
        <v>54</v>
      </c>
      <c r="P8" s="153">
        <f t="shared" ref="P8:P18" si="12">N8/O8</f>
        <v>13.722222222222221</v>
      </c>
      <c r="Q8" s="154">
        <v>565</v>
      </c>
      <c r="R8" s="152">
        <v>42.5</v>
      </c>
      <c r="S8" s="153">
        <f t="shared" si="0"/>
        <v>13.294117647058824</v>
      </c>
      <c r="T8" s="154">
        <f t="shared" si="1"/>
        <v>1306</v>
      </c>
      <c r="U8" s="152">
        <f t="shared" si="2"/>
        <v>96.5</v>
      </c>
      <c r="V8" s="153">
        <f t="shared" si="3"/>
        <v>13.533678756476684</v>
      </c>
      <c r="W8" s="156">
        <f t="shared" si="4"/>
        <v>0.55958549222797926</v>
      </c>
    </row>
    <row r="9" spans="1:23" x14ac:dyDescent="0.35">
      <c r="A9" s="472" t="s">
        <v>5</v>
      </c>
      <c r="B9" s="253">
        <v>6976</v>
      </c>
      <c r="C9" s="152">
        <v>794.9</v>
      </c>
      <c r="D9" s="153">
        <f t="shared" si="10"/>
        <v>8.7759466599572278</v>
      </c>
      <c r="E9" s="154">
        <v>7286</v>
      </c>
      <c r="F9" s="152">
        <v>695.6</v>
      </c>
      <c r="G9" s="153">
        <f t="shared" si="11"/>
        <v>10.47441058079356</v>
      </c>
      <c r="H9" s="154">
        <f t="shared" si="6"/>
        <v>14262</v>
      </c>
      <c r="I9" s="152">
        <f t="shared" si="7"/>
        <v>1490.5</v>
      </c>
      <c r="J9" s="153">
        <f t="shared" si="8"/>
        <v>9.5686011405568596</v>
      </c>
      <c r="K9" s="156">
        <f t="shared" si="9"/>
        <v>0.53331096947333112</v>
      </c>
      <c r="L9" s="473"/>
      <c r="M9" s="474" t="s">
        <v>5</v>
      </c>
      <c r="N9" s="154">
        <v>7707</v>
      </c>
      <c r="O9" s="152">
        <v>893.4</v>
      </c>
      <c r="P9" s="153">
        <f t="shared" si="12"/>
        <v>8.6265950302216261</v>
      </c>
      <c r="Q9" s="154">
        <v>8043</v>
      </c>
      <c r="R9" s="152">
        <v>786.6</v>
      </c>
      <c r="S9" s="153">
        <f t="shared" si="0"/>
        <v>10.225019069412662</v>
      </c>
      <c r="T9" s="154">
        <f t="shared" si="1"/>
        <v>15750</v>
      </c>
      <c r="U9" s="152">
        <f t="shared" si="2"/>
        <v>1680</v>
      </c>
      <c r="V9" s="153">
        <f t="shared" si="3"/>
        <v>9.375</v>
      </c>
      <c r="W9" s="156">
        <f t="shared" si="4"/>
        <v>0.53178571428571431</v>
      </c>
    </row>
    <row r="10" spans="1:23" x14ac:dyDescent="0.35">
      <c r="A10" s="472" t="s">
        <v>6</v>
      </c>
      <c r="B10" s="253">
        <v>258</v>
      </c>
      <c r="C10" s="152">
        <v>15</v>
      </c>
      <c r="D10" s="153">
        <f t="shared" si="10"/>
        <v>17.2</v>
      </c>
      <c r="E10" s="154">
        <v>1308</v>
      </c>
      <c r="F10" s="152">
        <v>89.7</v>
      </c>
      <c r="G10" s="153">
        <f t="shared" si="11"/>
        <v>14.581939799331103</v>
      </c>
      <c r="H10" s="154">
        <f t="shared" si="6"/>
        <v>1566</v>
      </c>
      <c r="I10" s="152">
        <f t="shared" si="7"/>
        <v>104.7</v>
      </c>
      <c r="J10" s="153">
        <f t="shared" si="8"/>
        <v>14.95702005730659</v>
      </c>
      <c r="K10" s="156">
        <f t="shared" si="9"/>
        <v>0.14326647564469913</v>
      </c>
      <c r="L10" s="473"/>
      <c r="M10" s="474" t="s">
        <v>6</v>
      </c>
      <c r="N10" s="154">
        <v>258</v>
      </c>
      <c r="O10" s="152">
        <v>15</v>
      </c>
      <c r="P10" s="153">
        <f t="shared" si="12"/>
        <v>17.2</v>
      </c>
      <c r="Q10" s="154">
        <v>1344</v>
      </c>
      <c r="R10" s="152">
        <v>92.7</v>
      </c>
      <c r="S10" s="153">
        <f t="shared" si="0"/>
        <v>14.498381877022654</v>
      </c>
      <c r="T10" s="154">
        <f t="shared" si="1"/>
        <v>1602</v>
      </c>
      <c r="U10" s="152">
        <f t="shared" si="2"/>
        <v>107.7</v>
      </c>
      <c r="V10" s="153">
        <f t="shared" si="3"/>
        <v>14.874651810584957</v>
      </c>
      <c r="W10" s="156">
        <f t="shared" si="4"/>
        <v>0.1392757660167131</v>
      </c>
    </row>
    <row r="11" spans="1:23" x14ac:dyDescent="0.35">
      <c r="A11" s="472" t="s">
        <v>7</v>
      </c>
      <c r="B11" s="253">
        <v>688</v>
      </c>
      <c r="C11" s="152">
        <v>42</v>
      </c>
      <c r="D11" s="153">
        <f t="shared" si="10"/>
        <v>16.38095238095238</v>
      </c>
      <c r="E11" s="154">
        <v>316</v>
      </c>
      <c r="F11" s="152">
        <v>21</v>
      </c>
      <c r="G11" s="153">
        <f t="shared" si="11"/>
        <v>15.047619047619047</v>
      </c>
      <c r="H11" s="154">
        <f t="shared" si="6"/>
        <v>1004</v>
      </c>
      <c r="I11" s="152">
        <f t="shared" si="7"/>
        <v>63</v>
      </c>
      <c r="J11" s="153">
        <f t="shared" si="8"/>
        <v>15.936507936507937</v>
      </c>
      <c r="K11" s="156">
        <f t="shared" si="9"/>
        <v>0.66666666666666663</v>
      </c>
      <c r="L11" s="473"/>
      <c r="M11" s="474" t="s">
        <v>7</v>
      </c>
      <c r="N11" s="154">
        <v>688</v>
      </c>
      <c r="O11" s="152">
        <v>42</v>
      </c>
      <c r="P11" s="153">
        <f t="shared" si="12"/>
        <v>16.38095238095238</v>
      </c>
      <c r="Q11" s="154">
        <v>316</v>
      </c>
      <c r="R11" s="152">
        <v>21</v>
      </c>
      <c r="S11" s="153">
        <f t="shared" si="0"/>
        <v>15.047619047619047</v>
      </c>
      <c r="T11" s="154">
        <f t="shared" si="1"/>
        <v>1004</v>
      </c>
      <c r="U11" s="152">
        <f t="shared" si="2"/>
        <v>63</v>
      </c>
      <c r="V11" s="153">
        <f t="shared" si="3"/>
        <v>15.936507936507937</v>
      </c>
      <c r="W11" s="156">
        <f t="shared" si="4"/>
        <v>0.66666666666666663</v>
      </c>
    </row>
    <row r="12" spans="1:23" x14ac:dyDescent="0.35">
      <c r="A12" s="472" t="s">
        <v>8</v>
      </c>
      <c r="B12" s="253">
        <v>1299</v>
      </c>
      <c r="C12" s="152">
        <v>131</v>
      </c>
      <c r="D12" s="153">
        <f t="shared" si="10"/>
        <v>9.9160305343511457</v>
      </c>
      <c r="E12" s="154">
        <v>370</v>
      </c>
      <c r="F12" s="152">
        <v>39.5</v>
      </c>
      <c r="G12" s="153">
        <f t="shared" si="11"/>
        <v>9.3670886075949369</v>
      </c>
      <c r="H12" s="154">
        <f t="shared" si="6"/>
        <v>1669</v>
      </c>
      <c r="I12" s="152">
        <f t="shared" si="7"/>
        <v>170.5</v>
      </c>
      <c r="J12" s="153">
        <f t="shared" si="8"/>
        <v>9.7888563049853374</v>
      </c>
      <c r="K12" s="156">
        <f t="shared" si="9"/>
        <v>0.76832844574780057</v>
      </c>
      <c r="L12" s="473"/>
      <c r="M12" s="474" t="s">
        <v>8</v>
      </c>
      <c r="N12" s="154">
        <v>1371</v>
      </c>
      <c r="O12" s="152">
        <v>140.5</v>
      </c>
      <c r="P12" s="153">
        <f t="shared" si="12"/>
        <v>9.7580071174377228</v>
      </c>
      <c r="Q12" s="154">
        <v>370</v>
      </c>
      <c r="R12" s="152">
        <v>39.5</v>
      </c>
      <c r="S12" s="153">
        <f t="shared" si="0"/>
        <v>9.3670886075949369</v>
      </c>
      <c r="T12" s="154">
        <f t="shared" si="1"/>
        <v>1741</v>
      </c>
      <c r="U12" s="152">
        <f t="shared" si="2"/>
        <v>180</v>
      </c>
      <c r="V12" s="153">
        <f t="shared" si="3"/>
        <v>9.6722222222222225</v>
      </c>
      <c r="W12" s="156">
        <f t="shared" si="4"/>
        <v>0.78055555555555556</v>
      </c>
    </row>
    <row r="13" spans="1:23" x14ac:dyDescent="0.35">
      <c r="A13" s="472" t="s">
        <v>9</v>
      </c>
      <c r="B13" s="253">
        <v>15125</v>
      </c>
      <c r="C13" s="152">
        <v>885.15</v>
      </c>
      <c r="D13" s="153">
        <f t="shared" si="10"/>
        <v>17.087499293904987</v>
      </c>
      <c r="E13" s="154">
        <v>15893</v>
      </c>
      <c r="F13" s="152">
        <v>954.25</v>
      </c>
      <c r="G13" s="153">
        <f t="shared" si="11"/>
        <v>16.654964631909877</v>
      </c>
      <c r="H13" s="154">
        <f t="shared" si="6"/>
        <v>31018</v>
      </c>
      <c r="I13" s="152">
        <f t="shared" si="7"/>
        <v>1839.4</v>
      </c>
      <c r="J13" s="153">
        <f t="shared" si="8"/>
        <v>16.863107535065783</v>
      </c>
      <c r="K13" s="156">
        <f t="shared" si="9"/>
        <v>0.48121670109818415</v>
      </c>
      <c r="L13" s="473"/>
      <c r="M13" s="474" t="s">
        <v>9</v>
      </c>
      <c r="N13" s="154">
        <v>18350</v>
      </c>
      <c r="O13" s="152">
        <v>1087.4000000000001</v>
      </c>
      <c r="P13" s="153">
        <f t="shared" si="12"/>
        <v>16.875114953099136</v>
      </c>
      <c r="Q13" s="154">
        <v>18157</v>
      </c>
      <c r="R13" s="152">
        <v>1101.5</v>
      </c>
      <c r="S13" s="153">
        <f t="shared" si="0"/>
        <v>16.483885610531093</v>
      </c>
      <c r="T13" s="154">
        <f t="shared" si="1"/>
        <v>36507</v>
      </c>
      <c r="U13" s="152">
        <f t="shared" si="2"/>
        <v>2188.9</v>
      </c>
      <c r="V13" s="153">
        <f t="shared" si="3"/>
        <v>16.678240211978618</v>
      </c>
      <c r="W13" s="156">
        <f t="shared" si="4"/>
        <v>0.49677920416647631</v>
      </c>
    </row>
    <row r="14" spans="1:23" x14ac:dyDescent="0.35">
      <c r="A14" s="472" t="s">
        <v>10</v>
      </c>
      <c r="B14" s="253">
        <v>621</v>
      </c>
      <c r="C14" s="152">
        <v>62.5</v>
      </c>
      <c r="D14" s="153">
        <f t="shared" si="10"/>
        <v>9.9359999999999999</v>
      </c>
      <c r="E14" s="154"/>
      <c r="F14" s="152">
        <v>4.5</v>
      </c>
      <c r="G14" s="153">
        <f t="shared" si="11"/>
        <v>0</v>
      </c>
      <c r="H14" s="154">
        <f t="shared" si="6"/>
        <v>621</v>
      </c>
      <c r="I14" s="152">
        <f t="shared" si="7"/>
        <v>67</v>
      </c>
      <c r="J14" s="153">
        <f t="shared" si="8"/>
        <v>9.2686567164179099</v>
      </c>
      <c r="K14" s="156">
        <f t="shared" si="9"/>
        <v>0.93283582089552242</v>
      </c>
      <c r="L14" s="473"/>
      <c r="M14" s="474" t="s">
        <v>10</v>
      </c>
      <c r="N14" s="154">
        <v>621</v>
      </c>
      <c r="O14" s="152">
        <v>62.5</v>
      </c>
      <c r="P14" s="153">
        <f t="shared" si="12"/>
        <v>9.9359999999999999</v>
      </c>
      <c r="Q14" s="154"/>
      <c r="R14" s="152">
        <v>4.5</v>
      </c>
      <c r="S14" s="153">
        <f t="shared" si="0"/>
        <v>0</v>
      </c>
      <c r="T14" s="154">
        <f t="shared" si="1"/>
        <v>621</v>
      </c>
      <c r="U14" s="152">
        <f t="shared" si="2"/>
        <v>67</v>
      </c>
      <c r="V14" s="153">
        <f t="shared" si="3"/>
        <v>9.2686567164179099</v>
      </c>
      <c r="W14" s="156">
        <f t="shared" si="4"/>
        <v>0.93283582089552242</v>
      </c>
    </row>
    <row r="15" spans="1:23" x14ac:dyDescent="0.35">
      <c r="A15" s="472" t="s">
        <v>11</v>
      </c>
      <c r="B15" s="253">
        <v>1084</v>
      </c>
      <c r="C15" s="152">
        <v>101.5</v>
      </c>
      <c r="D15" s="153">
        <f t="shared" si="10"/>
        <v>10.679802955665025</v>
      </c>
      <c r="E15" s="154">
        <v>620</v>
      </c>
      <c r="F15" s="152">
        <v>55</v>
      </c>
      <c r="G15" s="153">
        <f t="shared" si="11"/>
        <v>11.272727272727273</v>
      </c>
      <c r="H15" s="154">
        <f t="shared" si="6"/>
        <v>1704</v>
      </c>
      <c r="I15" s="152">
        <f t="shared" si="7"/>
        <v>156.5</v>
      </c>
      <c r="J15" s="153">
        <f t="shared" si="8"/>
        <v>10.888178913738018</v>
      </c>
      <c r="K15" s="156">
        <f t="shared" si="9"/>
        <v>0.6485623003194888</v>
      </c>
      <c r="L15" s="473"/>
      <c r="M15" s="474" t="s">
        <v>11</v>
      </c>
      <c r="N15" s="154">
        <v>1180</v>
      </c>
      <c r="O15" s="152">
        <v>108.25</v>
      </c>
      <c r="P15" s="153">
        <f t="shared" si="12"/>
        <v>10.900692840646652</v>
      </c>
      <c r="Q15" s="154">
        <v>620</v>
      </c>
      <c r="R15" s="152">
        <v>55</v>
      </c>
      <c r="S15" s="153">
        <f t="shared" si="0"/>
        <v>11.272727272727273</v>
      </c>
      <c r="T15" s="154">
        <f t="shared" si="1"/>
        <v>1800</v>
      </c>
      <c r="U15" s="152">
        <f t="shared" si="2"/>
        <v>163.25</v>
      </c>
      <c r="V15" s="153">
        <f t="shared" si="3"/>
        <v>11.026033690658499</v>
      </c>
      <c r="W15" s="156">
        <f t="shared" si="4"/>
        <v>0.66309341500765695</v>
      </c>
    </row>
    <row r="16" spans="1:23" x14ac:dyDescent="0.35">
      <c r="A16" s="472" t="s">
        <v>12</v>
      </c>
      <c r="B16" s="253">
        <v>2163</v>
      </c>
      <c r="C16" s="152">
        <v>99</v>
      </c>
      <c r="D16" s="153">
        <f t="shared" si="10"/>
        <v>21.848484848484848</v>
      </c>
      <c r="E16" s="154">
        <v>3219</v>
      </c>
      <c r="F16" s="152">
        <v>147.80000000000001</v>
      </c>
      <c r="G16" s="153">
        <f t="shared" si="11"/>
        <v>21.779431664411366</v>
      </c>
      <c r="H16" s="154">
        <f t="shared" si="6"/>
        <v>5382</v>
      </c>
      <c r="I16" s="152">
        <f t="shared" si="7"/>
        <v>246.8</v>
      </c>
      <c r="J16" s="153">
        <f t="shared" si="8"/>
        <v>21.80713128038898</v>
      </c>
      <c r="K16" s="156">
        <f t="shared" si="9"/>
        <v>0.40113452188006482</v>
      </c>
      <c r="L16" s="473"/>
      <c r="M16" s="474" t="s">
        <v>12</v>
      </c>
      <c r="N16" s="154">
        <v>2595</v>
      </c>
      <c r="O16" s="152">
        <v>120</v>
      </c>
      <c r="P16" s="153">
        <f t="shared" si="12"/>
        <v>21.625</v>
      </c>
      <c r="Q16" s="154">
        <v>3384</v>
      </c>
      <c r="R16" s="152">
        <v>156.84</v>
      </c>
      <c r="S16" s="153">
        <f t="shared" si="0"/>
        <v>21.576128538638102</v>
      </c>
      <c r="T16" s="154">
        <f t="shared" si="1"/>
        <v>5979</v>
      </c>
      <c r="U16" s="152">
        <f t="shared" si="2"/>
        <v>276.84000000000003</v>
      </c>
      <c r="V16" s="153">
        <f t="shared" si="3"/>
        <v>21.597312527091457</v>
      </c>
      <c r="W16" s="156">
        <f t="shared" si="4"/>
        <v>0.43346337234503679</v>
      </c>
    </row>
    <row r="17" spans="1:23" x14ac:dyDescent="0.35">
      <c r="A17" s="472" t="s">
        <v>13</v>
      </c>
      <c r="B17" s="253">
        <v>1968</v>
      </c>
      <c r="C17" s="152">
        <v>88</v>
      </c>
      <c r="D17" s="153">
        <f t="shared" si="10"/>
        <v>22.363636363636363</v>
      </c>
      <c r="E17" s="154">
        <v>1692</v>
      </c>
      <c r="F17" s="152">
        <v>69</v>
      </c>
      <c r="G17" s="153">
        <f t="shared" si="11"/>
        <v>24.521739130434781</v>
      </c>
      <c r="H17" s="154">
        <f t="shared" si="6"/>
        <v>3660</v>
      </c>
      <c r="I17" s="152">
        <f t="shared" si="7"/>
        <v>157</v>
      </c>
      <c r="J17" s="153">
        <f t="shared" si="8"/>
        <v>23.312101910828027</v>
      </c>
      <c r="K17" s="156">
        <f t="shared" si="9"/>
        <v>0.56050955414012738</v>
      </c>
      <c r="L17" s="473"/>
      <c r="M17" s="474" t="s">
        <v>13</v>
      </c>
      <c r="N17" s="154">
        <v>2235</v>
      </c>
      <c r="O17" s="152">
        <v>103</v>
      </c>
      <c r="P17" s="153">
        <f t="shared" si="12"/>
        <v>21.699029126213592</v>
      </c>
      <c r="Q17" s="154">
        <v>1746</v>
      </c>
      <c r="R17" s="152">
        <v>72</v>
      </c>
      <c r="S17" s="153">
        <f t="shared" si="0"/>
        <v>24.25</v>
      </c>
      <c r="T17" s="154">
        <f t="shared" si="1"/>
        <v>3981</v>
      </c>
      <c r="U17" s="152">
        <f t="shared" si="2"/>
        <v>175</v>
      </c>
      <c r="V17" s="153">
        <f t="shared" si="3"/>
        <v>22.748571428571427</v>
      </c>
      <c r="W17" s="156">
        <f t="shared" si="4"/>
        <v>0.58857142857142852</v>
      </c>
    </row>
    <row r="18" spans="1:23" x14ac:dyDescent="0.35">
      <c r="A18" s="472" t="s">
        <v>14</v>
      </c>
      <c r="B18" s="253">
        <v>8876</v>
      </c>
      <c r="C18" s="152">
        <v>551.79999999999995</v>
      </c>
      <c r="D18" s="153">
        <f t="shared" si="10"/>
        <v>16.085538238492209</v>
      </c>
      <c r="E18" s="154">
        <v>4402</v>
      </c>
      <c r="F18" s="152">
        <v>360.3</v>
      </c>
      <c r="G18" s="153">
        <f t="shared" si="11"/>
        <v>12.21759644740494</v>
      </c>
      <c r="H18" s="154">
        <f t="shared" si="6"/>
        <v>13278</v>
      </c>
      <c r="I18" s="152">
        <f t="shared" si="7"/>
        <v>912.09999999999991</v>
      </c>
      <c r="J18" s="153">
        <f t="shared" si="8"/>
        <v>14.557614296677997</v>
      </c>
      <c r="K18" s="156">
        <f t="shared" si="9"/>
        <v>0.60497752439425501</v>
      </c>
      <c r="L18" s="473"/>
      <c r="M18" s="474" t="s">
        <v>14</v>
      </c>
      <c r="N18" s="154">
        <v>10732</v>
      </c>
      <c r="O18" s="152">
        <v>666.3</v>
      </c>
      <c r="P18" s="153">
        <f t="shared" si="12"/>
        <v>16.106858772324781</v>
      </c>
      <c r="Q18" s="154">
        <v>5567</v>
      </c>
      <c r="R18" s="152">
        <v>452</v>
      </c>
      <c r="S18" s="153">
        <f t="shared" si="0"/>
        <v>12.31637168141593</v>
      </c>
      <c r="T18" s="154">
        <f t="shared" si="1"/>
        <v>16299</v>
      </c>
      <c r="U18" s="152">
        <f t="shared" si="2"/>
        <v>1118.3</v>
      </c>
      <c r="V18" s="153">
        <f t="shared" si="3"/>
        <v>14.574801037288742</v>
      </c>
      <c r="W18" s="156">
        <f t="shared" si="4"/>
        <v>0.59581507645533394</v>
      </c>
    </row>
    <row r="19" spans="1:23" x14ac:dyDescent="0.35">
      <c r="A19" s="472" t="s">
        <v>15</v>
      </c>
      <c r="B19" s="253"/>
      <c r="C19" s="152"/>
      <c r="D19" s="153"/>
      <c r="E19" s="154">
        <v>515</v>
      </c>
      <c r="F19" s="152">
        <v>35</v>
      </c>
      <c r="G19" s="153">
        <f t="shared" si="11"/>
        <v>14.714285714285714</v>
      </c>
      <c r="H19" s="154">
        <f t="shared" si="6"/>
        <v>515</v>
      </c>
      <c r="I19" s="152">
        <f t="shared" si="7"/>
        <v>35</v>
      </c>
      <c r="J19" s="153">
        <f t="shared" si="8"/>
        <v>14.714285714285714</v>
      </c>
      <c r="K19" s="156">
        <f t="shared" si="9"/>
        <v>0</v>
      </c>
      <c r="L19" s="473"/>
      <c r="M19" s="474" t="s">
        <v>15</v>
      </c>
      <c r="N19" s="154"/>
      <c r="O19" s="475"/>
      <c r="P19" s="153"/>
      <c r="Q19" s="154">
        <v>515</v>
      </c>
      <c r="R19" s="152">
        <v>35</v>
      </c>
      <c r="S19" s="153">
        <f t="shared" si="0"/>
        <v>14.714285714285714</v>
      </c>
      <c r="T19" s="154">
        <f t="shared" si="1"/>
        <v>515</v>
      </c>
      <c r="U19" s="152">
        <f t="shared" si="2"/>
        <v>35</v>
      </c>
      <c r="V19" s="153">
        <f t="shared" si="3"/>
        <v>14.714285714285714</v>
      </c>
      <c r="W19" s="156">
        <f t="shared" si="4"/>
        <v>0</v>
      </c>
    </row>
    <row r="20" spans="1:23" x14ac:dyDescent="0.35">
      <c r="A20" s="472" t="s">
        <v>16</v>
      </c>
      <c r="B20" s="253">
        <v>1878</v>
      </c>
      <c r="C20" s="152">
        <v>93</v>
      </c>
      <c r="D20" s="153">
        <f>B20/C20</f>
        <v>20.193548387096776</v>
      </c>
      <c r="E20" s="154">
        <v>834</v>
      </c>
      <c r="F20" s="152">
        <v>45</v>
      </c>
      <c r="G20" s="153">
        <f t="shared" si="11"/>
        <v>18.533333333333335</v>
      </c>
      <c r="H20" s="154">
        <f t="shared" si="6"/>
        <v>2712</v>
      </c>
      <c r="I20" s="152">
        <f t="shared" si="7"/>
        <v>138</v>
      </c>
      <c r="J20" s="153">
        <f t="shared" si="8"/>
        <v>19.652173913043477</v>
      </c>
      <c r="K20" s="156">
        <f t="shared" si="9"/>
        <v>0.67391304347826086</v>
      </c>
      <c r="L20" s="473"/>
      <c r="M20" s="474" t="s">
        <v>16</v>
      </c>
      <c r="N20" s="154">
        <v>2436</v>
      </c>
      <c r="O20" s="152">
        <v>120</v>
      </c>
      <c r="P20" s="153">
        <f>N20/O20</f>
        <v>20.3</v>
      </c>
      <c r="Q20" s="154">
        <v>852</v>
      </c>
      <c r="R20" s="152">
        <v>48</v>
      </c>
      <c r="S20" s="153">
        <f t="shared" si="0"/>
        <v>17.75</v>
      </c>
      <c r="T20" s="154">
        <f t="shared" si="1"/>
        <v>3288</v>
      </c>
      <c r="U20" s="152">
        <f t="shared" si="2"/>
        <v>168</v>
      </c>
      <c r="V20" s="153">
        <f t="shared" si="3"/>
        <v>19.571428571428573</v>
      </c>
      <c r="W20" s="156">
        <f t="shared" si="4"/>
        <v>0.7142857142857143</v>
      </c>
    </row>
    <row r="21" spans="1:23" x14ac:dyDescent="0.35">
      <c r="A21" s="472" t="s">
        <v>17</v>
      </c>
      <c r="B21" s="253">
        <v>1103</v>
      </c>
      <c r="C21" s="152">
        <v>96.75</v>
      </c>
      <c r="D21" s="153">
        <f>B21/C21</f>
        <v>11.400516795865633</v>
      </c>
      <c r="E21" s="154">
        <v>420</v>
      </c>
      <c r="F21" s="152">
        <v>27.75</v>
      </c>
      <c r="G21" s="153">
        <f t="shared" si="11"/>
        <v>15.135135135135135</v>
      </c>
      <c r="H21" s="154">
        <f t="shared" si="6"/>
        <v>1523</v>
      </c>
      <c r="I21" s="152">
        <f t="shared" si="7"/>
        <v>124.5</v>
      </c>
      <c r="J21" s="153">
        <f t="shared" si="8"/>
        <v>12.23293172690763</v>
      </c>
      <c r="K21" s="156">
        <f t="shared" si="9"/>
        <v>0.77710843373493976</v>
      </c>
      <c r="L21" s="473"/>
      <c r="M21" s="474" t="s">
        <v>17</v>
      </c>
      <c r="N21" s="154">
        <v>1199</v>
      </c>
      <c r="O21" s="152">
        <v>109</v>
      </c>
      <c r="P21" s="153">
        <f>N21/O21</f>
        <v>11</v>
      </c>
      <c r="Q21" s="154">
        <v>420</v>
      </c>
      <c r="R21" s="152">
        <v>27.8</v>
      </c>
      <c r="S21" s="153">
        <f t="shared" si="0"/>
        <v>15.107913669064748</v>
      </c>
      <c r="T21" s="154">
        <f t="shared" si="1"/>
        <v>1619</v>
      </c>
      <c r="U21" s="152">
        <f t="shared" si="2"/>
        <v>136.80000000000001</v>
      </c>
      <c r="V21" s="153">
        <f t="shared" si="3"/>
        <v>11.834795321637426</v>
      </c>
      <c r="W21" s="156">
        <f t="shared" si="4"/>
        <v>0.79678362573099404</v>
      </c>
    </row>
    <row r="22" spans="1:23" x14ac:dyDescent="0.35">
      <c r="A22" s="472" t="s">
        <v>18</v>
      </c>
      <c r="B22" s="253">
        <v>5239</v>
      </c>
      <c r="C22" s="152">
        <v>254.3</v>
      </c>
      <c r="D22" s="153">
        <f>B22/C22</f>
        <v>20.601651592607155</v>
      </c>
      <c r="E22" s="154">
        <v>4888</v>
      </c>
      <c r="F22" s="152">
        <v>236</v>
      </c>
      <c r="G22" s="153">
        <f t="shared" si="11"/>
        <v>20.711864406779661</v>
      </c>
      <c r="H22" s="154">
        <f t="shared" si="6"/>
        <v>10127</v>
      </c>
      <c r="I22" s="152">
        <f t="shared" si="7"/>
        <v>490.3</v>
      </c>
      <c r="J22" s="153">
        <f t="shared" si="8"/>
        <v>20.654701203344889</v>
      </c>
      <c r="K22" s="156">
        <f t="shared" si="9"/>
        <v>0.51866204364674695</v>
      </c>
      <c r="L22" s="473"/>
      <c r="M22" s="474" t="s">
        <v>18</v>
      </c>
      <c r="N22" s="154">
        <v>6458</v>
      </c>
      <c r="O22" s="152">
        <v>316</v>
      </c>
      <c r="P22" s="153">
        <f>N22/O22</f>
        <v>20.436708860759495</v>
      </c>
      <c r="Q22" s="154">
        <v>5039</v>
      </c>
      <c r="R22" s="152">
        <v>245.5</v>
      </c>
      <c r="S22" s="153">
        <f t="shared" si="0"/>
        <v>20.525458248472503</v>
      </c>
      <c r="T22" s="154">
        <f t="shared" si="1"/>
        <v>11497</v>
      </c>
      <c r="U22" s="152">
        <f t="shared" si="2"/>
        <v>561.5</v>
      </c>
      <c r="V22" s="153">
        <f t="shared" si="3"/>
        <v>20.475512021371326</v>
      </c>
      <c r="W22" s="156">
        <f t="shared" si="4"/>
        <v>0.5627782724844167</v>
      </c>
    </row>
    <row r="23" spans="1:23" x14ac:dyDescent="0.35">
      <c r="A23" s="472" t="s">
        <v>19</v>
      </c>
      <c r="B23" s="253"/>
      <c r="C23" s="152"/>
      <c r="D23" s="153"/>
      <c r="E23" s="154">
        <v>87</v>
      </c>
      <c r="F23" s="152"/>
      <c r="G23" s="153"/>
      <c r="H23" s="154">
        <f t="shared" ref="H23:H55" si="13">B23+E23</f>
        <v>87</v>
      </c>
      <c r="I23" s="152"/>
      <c r="J23" s="153"/>
      <c r="K23" s="156"/>
      <c r="L23" s="473"/>
      <c r="M23" s="474" t="s">
        <v>19</v>
      </c>
      <c r="N23" s="154"/>
      <c r="O23" s="152"/>
      <c r="P23" s="153"/>
      <c r="Q23" s="154">
        <v>102</v>
      </c>
      <c r="R23" s="152"/>
      <c r="S23" s="153"/>
      <c r="T23" s="154">
        <f t="shared" si="1"/>
        <v>102</v>
      </c>
      <c r="U23" s="152">
        <f t="shared" si="2"/>
        <v>0</v>
      </c>
      <c r="V23" s="153"/>
      <c r="W23" s="156"/>
    </row>
    <row r="24" spans="1:23" x14ac:dyDescent="0.35">
      <c r="A24" s="472" t="s">
        <v>20</v>
      </c>
      <c r="B24" s="253">
        <v>6201</v>
      </c>
      <c r="C24" s="152">
        <v>317.10000000000002</v>
      </c>
      <c r="D24" s="153">
        <f t="shared" ref="D24:D44" si="14">B24/C24</f>
        <v>19.555345316934719</v>
      </c>
      <c r="E24" s="154">
        <v>6669</v>
      </c>
      <c r="F24" s="152">
        <v>342</v>
      </c>
      <c r="G24" s="153">
        <f t="shared" ref="G24:G45" si="15">E24/F24</f>
        <v>19.5</v>
      </c>
      <c r="H24" s="154">
        <f t="shared" si="13"/>
        <v>12870</v>
      </c>
      <c r="I24" s="152">
        <f t="shared" ref="I24:I56" si="16">C24+F24</f>
        <v>659.1</v>
      </c>
      <c r="J24" s="153">
        <f t="shared" ref="J24:J56" si="17">H24/I24</f>
        <v>19.526627218934909</v>
      </c>
      <c r="K24" s="156">
        <f t="shared" ref="K24:K56" si="18">C24/I24</f>
        <v>0.4811106053709604</v>
      </c>
      <c r="L24" s="473"/>
      <c r="M24" s="474" t="s">
        <v>20</v>
      </c>
      <c r="N24" s="154">
        <v>7299</v>
      </c>
      <c r="O24" s="152">
        <v>380.1</v>
      </c>
      <c r="P24" s="153">
        <f t="shared" ref="P24:P44" si="19">N24/O24</f>
        <v>19.202841357537491</v>
      </c>
      <c r="Q24" s="154">
        <v>7536</v>
      </c>
      <c r="R24" s="152">
        <v>390</v>
      </c>
      <c r="S24" s="153">
        <f t="shared" ref="S24:S45" si="20">Q24/R24</f>
        <v>19.323076923076922</v>
      </c>
      <c r="T24" s="154">
        <f t="shared" si="1"/>
        <v>14835</v>
      </c>
      <c r="U24" s="152">
        <f t="shared" si="2"/>
        <v>770.1</v>
      </c>
      <c r="V24" s="153">
        <f t="shared" ref="V24:V56" si="21">T24/U24</f>
        <v>19.263731982859369</v>
      </c>
      <c r="W24" s="156">
        <f t="shared" ref="W24:W56" si="22">O24/U24</f>
        <v>0.4935722633424231</v>
      </c>
    </row>
    <row r="25" spans="1:23" x14ac:dyDescent="0.35">
      <c r="A25" s="472" t="s">
        <v>21</v>
      </c>
      <c r="B25" s="253"/>
      <c r="C25" s="152"/>
      <c r="D25" s="153"/>
      <c r="E25" s="154">
        <v>642</v>
      </c>
      <c r="F25" s="152">
        <v>52</v>
      </c>
      <c r="G25" s="153">
        <f t="shared" si="15"/>
        <v>12.346153846153847</v>
      </c>
      <c r="H25" s="154">
        <f t="shared" si="13"/>
        <v>642</v>
      </c>
      <c r="I25" s="152">
        <f t="shared" si="16"/>
        <v>52</v>
      </c>
      <c r="J25" s="153">
        <f t="shared" si="17"/>
        <v>12.346153846153847</v>
      </c>
      <c r="K25" s="156">
        <f t="shared" si="18"/>
        <v>0</v>
      </c>
      <c r="L25" s="473"/>
      <c r="M25" s="474" t="s">
        <v>21</v>
      </c>
      <c r="N25" s="154"/>
      <c r="O25" s="152"/>
      <c r="P25" s="153"/>
      <c r="Q25" s="154">
        <v>693</v>
      </c>
      <c r="R25" s="152">
        <v>55</v>
      </c>
      <c r="S25" s="153">
        <f t="shared" si="20"/>
        <v>12.6</v>
      </c>
      <c r="T25" s="154">
        <f t="shared" si="1"/>
        <v>693</v>
      </c>
      <c r="U25" s="152">
        <f t="shared" si="2"/>
        <v>55</v>
      </c>
      <c r="V25" s="153">
        <f t="shared" si="21"/>
        <v>12.6</v>
      </c>
      <c r="W25" s="156">
        <f t="shared" si="22"/>
        <v>0</v>
      </c>
    </row>
    <row r="26" spans="1:23" x14ac:dyDescent="0.35">
      <c r="A26" s="472" t="s">
        <v>22</v>
      </c>
      <c r="B26" s="253">
        <v>79</v>
      </c>
      <c r="C26" s="152">
        <v>10</v>
      </c>
      <c r="D26" s="153">
        <f t="shared" si="14"/>
        <v>7.9</v>
      </c>
      <c r="E26" s="154">
        <v>111</v>
      </c>
      <c r="F26" s="152">
        <v>15</v>
      </c>
      <c r="G26" s="153">
        <f t="shared" si="15"/>
        <v>7.4</v>
      </c>
      <c r="H26" s="154">
        <f t="shared" si="13"/>
        <v>190</v>
      </c>
      <c r="I26" s="152">
        <f t="shared" si="16"/>
        <v>25</v>
      </c>
      <c r="J26" s="153">
        <f t="shared" si="17"/>
        <v>7.6</v>
      </c>
      <c r="K26" s="156">
        <f t="shared" si="18"/>
        <v>0.4</v>
      </c>
      <c r="L26" s="473"/>
      <c r="M26" s="474" t="s">
        <v>22</v>
      </c>
      <c r="N26" s="154">
        <v>79</v>
      </c>
      <c r="O26" s="152">
        <v>10</v>
      </c>
      <c r="P26" s="153">
        <f t="shared" si="19"/>
        <v>7.9</v>
      </c>
      <c r="Q26" s="154">
        <v>141</v>
      </c>
      <c r="R26" s="152">
        <v>18</v>
      </c>
      <c r="S26" s="153">
        <f t="shared" si="20"/>
        <v>7.833333333333333</v>
      </c>
      <c r="T26" s="154">
        <f t="shared" si="1"/>
        <v>220</v>
      </c>
      <c r="U26" s="152">
        <f t="shared" si="2"/>
        <v>28</v>
      </c>
      <c r="V26" s="153">
        <f t="shared" si="21"/>
        <v>7.8571428571428568</v>
      </c>
      <c r="W26" s="156">
        <f t="shared" si="22"/>
        <v>0.35714285714285715</v>
      </c>
    </row>
    <row r="27" spans="1:23" x14ac:dyDescent="0.35">
      <c r="A27" s="472" t="s">
        <v>23</v>
      </c>
      <c r="B27" s="253">
        <v>3471</v>
      </c>
      <c r="C27" s="152">
        <v>144</v>
      </c>
      <c r="D27" s="153">
        <f t="shared" si="14"/>
        <v>24.104166666666668</v>
      </c>
      <c r="E27" s="154">
        <v>2853</v>
      </c>
      <c r="F27" s="152">
        <v>120</v>
      </c>
      <c r="G27" s="153">
        <f t="shared" si="15"/>
        <v>23.774999999999999</v>
      </c>
      <c r="H27" s="154">
        <f t="shared" si="13"/>
        <v>6324</v>
      </c>
      <c r="I27" s="152">
        <f t="shared" si="16"/>
        <v>264</v>
      </c>
      <c r="J27" s="153">
        <f t="shared" si="17"/>
        <v>23.954545454545453</v>
      </c>
      <c r="K27" s="156">
        <f t="shared" si="18"/>
        <v>0.54545454545454541</v>
      </c>
      <c r="L27" s="473"/>
      <c r="M27" s="474" t="s">
        <v>23</v>
      </c>
      <c r="N27" s="154">
        <v>4110</v>
      </c>
      <c r="O27" s="152">
        <v>171</v>
      </c>
      <c r="P27" s="153">
        <f t="shared" si="19"/>
        <v>24.035087719298247</v>
      </c>
      <c r="Q27" s="154">
        <v>3510</v>
      </c>
      <c r="R27" s="152">
        <v>150</v>
      </c>
      <c r="S27" s="153">
        <f t="shared" si="20"/>
        <v>23.4</v>
      </c>
      <c r="T27" s="154">
        <f t="shared" si="1"/>
        <v>7620</v>
      </c>
      <c r="U27" s="152">
        <f t="shared" si="2"/>
        <v>321</v>
      </c>
      <c r="V27" s="153">
        <f t="shared" si="21"/>
        <v>23.738317757009344</v>
      </c>
      <c r="W27" s="156">
        <f t="shared" si="22"/>
        <v>0.53271028037383172</v>
      </c>
    </row>
    <row r="28" spans="1:23" x14ac:dyDescent="0.35">
      <c r="A28" s="472" t="s">
        <v>24</v>
      </c>
      <c r="B28" s="253">
        <v>1890</v>
      </c>
      <c r="C28" s="152">
        <v>127.3</v>
      </c>
      <c r="D28" s="153">
        <f t="shared" si="14"/>
        <v>14.846818538884525</v>
      </c>
      <c r="E28" s="154">
        <v>1859</v>
      </c>
      <c r="F28" s="152">
        <v>151.5</v>
      </c>
      <c r="G28" s="153">
        <f t="shared" si="15"/>
        <v>12.270627062706271</v>
      </c>
      <c r="H28" s="154">
        <f t="shared" si="13"/>
        <v>3749</v>
      </c>
      <c r="I28" s="152">
        <f t="shared" si="16"/>
        <v>278.8</v>
      </c>
      <c r="J28" s="153">
        <f t="shared" si="17"/>
        <v>13.446915351506457</v>
      </c>
      <c r="K28" s="156">
        <f t="shared" si="18"/>
        <v>0.45659971305595404</v>
      </c>
      <c r="L28" s="473"/>
      <c r="M28" s="474" t="s">
        <v>24</v>
      </c>
      <c r="N28" s="154">
        <v>2205</v>
      </c>
      <c r="O28" s="152">
        <v>149.1</v>
      </c>
      <c r="P28" s="153">
        <f t="shared" si="19"/>
        <v>14.788732394366198</v>
      </c>
      <c r="Q28" s="154">
        <v>1958</v>
      </c>
      <c r="R28" s="152">
        <v>157.5</v>
      </c>
      <c r="S28" s="153">
        <f t="shared" si="20"/>
        <v>12.431746031746032</v>
      </c>
      <c r="T28" s="154">
        <f t="shared" si="1"/>
        <v>4163</v>
      </c>
      <c r="U28" s="152">
        <f t="shared" si="2"/>
        <v>306.60000000000002</v>
      </c>
      <c r="V28" s="153">
        <f t="shared" si="21"/>
        <v>13.577951728636659</v>
      </c>
      <c r="W28" s="156">
        <f t="shared" si="22"/>
        <v>0.48630136986301364</v>
      </c>
    </row>
    <row r="29" spans="1:23" x14ac:dyDescent="0.35">
      <c r="A29" s="472" t="s">
        <v>25</v>
      </c>
      <c r="B29" s="253">
        <v>3864</v>
      </c>
      <c r="C29" s="152">
        <v>228</v>
      </c>
      <c r="D29" s="153">
        <f t="shared" si="14"/>
        <v>16.94736842105263</v>
      </c>
      <c r="E29" s="154">
        <v>1116</v>
      </c>
      <c r="F29" s="152">
        <v>60</v>
      </c>
      <c r="G29" s="153">
        <f t="shared" si="15"/>
        <v>18.600000000000001</v>
      </c>
      <c r="H29" s="154">
        <f t="shared" si="13"/>
        <v>4980</v>
      </c>
      <c r="I29" s="152">
        <f t="shared" si="16"/>
        <v>288</v>
      </c>
      <c r="J29" s="153">
        <f t="shared" si="17"/>
        <v>17.291666666666668</v>
      </c>
      <c r="K29" s="156">
        <f t="shared" si="18"/>
        <v>0.79166666666666663</v>
      </c>
      <c r="L29" s="473"/>
      <c r="M29" s="474" t="s">
        <v>25</v>
      </c>
      <c r="N29" s="154">
        <v>4416</v>
      </c>
      <c r="O29" s="152">
        <v>264</v>
      </c>
      <c r="P29" s="153">
        <f t="shared" si="19"/>
        <v>16.727272727272727</v>
      </c>
      <c r="Q29" s="154">
        <v>1578</v>
      </c>
      <c r="R29" s="152">
        <v>90</v>
      </c>
      <c r="S29" s="153">
        <f t="shared" si="20"/>
        <v>17.533333333333335</v>
      </c>
      <c r="T29" s="154">
        <f t="shared" si="1"/>
        <v>5994</v>
      </c>
      <c r="U29" s="152">
        <f t="shared" si="2"/>
        <v>354</v>
      </c>
      <c r="V29" s="153">
        <f t="shared" si="21"/>
        <v>16.932203389830509</v>
      </c>
      <c r="W29" s="156">
        <f t="shared" si="22"/>
        <v>0.74576271186440679</v>
      </c>
    </row>
    <row r="30" spans="1:23" x14ac:dyDescent="0.35">
      <c r="A30" s="472" t="s">
        <v>26</v>
      </c>
      <c r="B30" s="253">
        <v>5185</v>
      </c>
      <c r="C30" s="152">
        <v>325</v>
      </c>
      <c r="D30" s="153">
        <f t="shared" si="14"/>
        <v>15.953846153846154</v>
      </c>
      <c r="E30" s="154">
        <v>900</v>
      </c>
      <c r="F30" s="152">
        <v>55</v>
      </c>
      <c r="G30" s="153">
        <f t="shared" si="15"/>
        <v>16.363636363636363</v>
      </c>
      <c r="H30" s="154">
        <f t="shared" si="13"/>
        <v>6085</v>
      </c>
      <c r="I30" s="152">
        <f t="shared" si="16"/>
        <v>380</v>
      </c>
      <c r="J30" s="153">
        <f t="shared" si="17"/>
        <v>16.013157894736842</v>
      </c>
      <c r="K30" s="156">
        <f t="shared" si="18"/>
        <v>0.85526315789473684</v>
      </c>
      <c r="L30" s="473"/>
      <c r="M30" s="474" t="s">
        <v>26</v>
      </c>
      <c r="N30" s="154">
        <v>5335</v>
      </c>
      <c r="O30" s="152">
        <v>335</v>
      </c>
      <c r="P30" s="153">
        <f t="shared" si="19"/>
        <v>15.925373134328359</v>
      </c>
      <c r="Q30" s="154">
        <v>1115</v>
      </c>
      <c r="R30" s="152">
        <v>70</v>
      </c>
      <c r="S30" s="153">
        <f t="shared" si="20"/>
        <v>15.928571428571429</v>
      </c>
      <c r="T30" s="154">
        <f t="shared" si="1"/>
        <v>6450</v>
      </c>
      <c r="U30" s="152">
        <f t="shared" si="2"/>
        <v>405</v>
      </c>
      <c r="V30" s="153">
        <f t="shared" si="21"/>
        <v>15.925925925925926</v>
      </c>
      <c r="W30" s="156">
        <f t="shared" si="22"/>
        <v>0.8271604938271605</v>
      </c>
    </row>
    <row r="31" spans="1:23" x14ac:dyDescent="0.35">
      <c r="A31" s="472" t="s">
        <v>26</v>
      </c>
      <c r="B31" s="253">
        <v>3695</v>
      </c>
      <c r="C31" s="152">
        <v>235</v>
      </c>
      <c r="D31" s="153">
        <f t="shared" si="14"/>
        <v>15.723404255319149</v>
      </c>
      <c r="E31" s="154">
        <v>1035</v>
      </c>
      <c r="F31" s="152">
        <v>80</v>
      </c>
      <c r="G31" s="153">
        <f t="shared" si="15"/>
        <v>12.9375</v>
      </c>
      <c r="H31" s="154">
        <f t="shared" si="13"/>
        <v>4730</v>
      </c>
      <c r="I31" s="152">
        <f t="shared" si="16"/>
        <v>315</v>
      </c>
      <c r="J31" s="153">
        <f t="shared" si="17"/>
        <v>15.015873015873016</v>
      </c>
      <c r="K31" s="156">
        <f t="shared" si="18"/>
        <v>0.74603174603174605</v>
      </c>
      <c r="L31" s="473"/>
      <c r="M31" s="474" t="s">
        <v>26</v>
      </c>
      <c r="N31" s="154">
        <v>4200</v>
      </c>
      <c r="O31" s="152">
        <v>270</v>
      </c>
      <c r="P31" s="153">
        <f t="shared" si="19"/>
        <v>15.555555555555555</v>
      </c>
      <c r="Q31" s="154">
        <v>1180</v>
      </c>
      <c r="R31" s="152">
        <v>90</v>
      </c>
      <c r="S31" s="153">
        <f t="shared" si="20"/>
        <v>13.111111111111111</v>
      </c>
      <c r="T31" s="154">
        <f t="shared" si="1"/>
        <v>5380</v>
      </c>
      <c r="U31" s="152">
        <f t="shared" si="2"/>
        <v>360</v>
      </c>
      <c r="V31" s="153">
        <f t="shared" si="21"/>
        <v>14.944444444444445</v>
      </c>
      <c r="W31" s="156">
        <f t="shared" si="22"/>
        <v>0.75</v>
      </c>
    </row>
    <row r="32" spans="1:23" x14ac:dyDescent="0.35">
      <c r="A32" s="472" t="s">
        <v>27</v>
      </c>
      <c r="B32" s="253">
        <v>1945</v>
      </c>
      <c r="C32" s="152">
        <v>155</v>
      </c>
      <c r="D32" s="153">
        <f t="shared" si="14"/>
        <v>12.548387096774194</v>
      </c>
      <c r="E32" s="154">
        <v>320</v>
      </c>
      <c r="F32" s="152">
        <v>30</v>
      </c>
      <c r="G32" s="153">
        <f t="shared" si="15"/>
        <v>10.666666666666666</v>
      </c>
      <c r="H32" s="154">
        <f t="shared" si="13"/>
        <v>2265</v>
      </c>
      <c r="I32" s="152">
        <f t="shared" si="16"/>
        <v>185</v>
      </c>
      <c r="J32" s="153">
        <f t="shared" si="17"/>
        <v>12.243243243243244</v>
      </c>
      <c r="K32" s="156">
        <f t="shared" si="18"/>
        <v>0.83783783783783783</v>
      </c>
      <c r="L32" s="473"/>
      <c r="M32" s="474" t="s">
        <v>27</v>
      </c>
      <c r="N32" s="154">
        <v>2130</v>
      </c>
      <c r="O32" s="152">
        <v>165</v>
      </c>
      <c r="P32" s="153">
        <f t="shared" si="19"/>
        <v>12.909090909090908</v>
      </c>
      <c r="Q32" s="154">
        <v>450</v>
      </c>
      <c r="R32" s="152">
        <v>45</v>
      </c>
      <c r="S32" s="153">
        <f t="shared" si="20"/>
        <v>10</v>
      </c>
      <c r="T32" s="154">
        <f t="shared" si="1"/>
        <v>2580</v>
      </c>
      <c r="U32" s="152">
        <f t="shared" si="2"/>
        <v>210</v>
      </c>
      <c r="V32" s="153">
        <f t="shared" si="21"/>
        <v>12.285714285714286</v>
      </c>
      <c r="W32" s="156">
        <f t="shared" si="22"/>
        <v>0.7857142857142857</v>
      </c>
    </row>
    <row r="33" spans="1:23" x14ac:dyDescent="0.35">
      <c r="A33" s="472" t="s">
        <v>28</v>
      </c>
      <c r="B33" s="253">
        <v>4555</v>
      </c>
      <c r="C33" s="152">
        <v>300</v>
      </c>
      <c r="D33" s="153">
        <f t="shared" si="14"/>
        <v>15.183333333333334</v>
      </c>
      <c r="E33" s="154">
        <v>1210</v>
      </c>
      <c r="F33" s="152">
        <v>75</v>
      </c>
      <c r="G33" s="153">
        <f t="shared" si="15"/>
        <v>16.133333333333333</v>
      </c>
      <c r="H33" s="154">
        <f t="shared" si="13"/>
        <v>5765</v>
      </c>
      <c r="I33" s="152">
        <f t="shared" si="16"/>
        <v>375</v>
      </c>
      <c r="J33" s="153">
        <f t="shared" si="17"/>
        <v>15.373333333333333</v>
      </c>
      <c r="K33" s="156">
        <f t="shared" si="18"/>
        <v>0.8</v>
      </c>
      <c r="L33" s="473"/>
      <c r="M33" s="474" t="s">
        <v>28</v>
      </c>
      <c r="N33" s="154">
        <v>4895</v>
      </c>
      <c r="O33" s="152">
        <v>325</v>
      </c>
      <c r="P33" s="153">
        <f t="shared" si="19"/>
        <v>15.061538461538461</v>
      </c>
      <c r="Q33" s="154">
        <v>1400</v>
      </c>
      <c r="R33" s="152">
        <v>95</v>
      </c>
      <c r="S33" s="153">
        <f t="shared" si="20"/>
        <v>14.736842105263158</v>
      </c>
      <c r="T33" s="154">
        <f t="shared" si="1"/>
        <v>6295</v>
      </c>
      <c r="U33" s="152">
        <f t="shared" si="2"/>
        <v>420</v>
      </c>
      <c r="V33" s="153">
        <f t="shared" si="21"/>
        <v>14.988095238095237</v>
      </c>
      <c r="W33" s="156">
        <f t="shared" si="22"/>
        <v>0.77380952380952384</v>
      </c>
    </row>
    <row r="34" spans="1:23" x14ac:dyDescent="0.35">
      <c r="A34" s="472" t="s">
        <v>29</v>
      </c>
      <c r="B34" s="253">
        <v>288</v>
      </c>
      <c r="C34" s="152">
        <v>31.5</v>
      </c>
      <c r="D34" s="153">
        <f t="shared" si="14"/>
        <v>9.1428571428571423</v>
      </c>
      <c r="E34" s="154">
        <v>45</v>
      </c>
      <c r="F34" s="152">
        <v>6</v>
      </c>
      <c r="G34" s="153">
        <f t="shared" si="15"/>
        <v>7.5</v>
      </c>
      <c r="H34" s="154">
        <f t="shared" si="13"/>
        <v>333</v>
      </c>
      <c r="I34" s="152">
        <f t="shared" si="16"/>
        <v>37.5</v>
      </c>
      <c r="J34" s="153">
        <f t="shared" si="17"/>
        <v>8.8800000000000008</v>
      </c>
      <c r="K34" s="156">
        <f t="shared" si="18"/>
        <v>0.84</v>
      </c>
      <c r="L34" s="473"/>
      <c r="M34" s="474" t="s">
        <v>29</v>
      </c>
      <c r="N34" s="154">
        <v>318</v>
      </c>
      <c r="O34" s="152">
        <v>35.700000000000003</v>
      </c>
      <c r="P34" s="153">
        <f t="shared" si="19"/>
        <v>8.9075630252100826</v>
      </c>
      <c r="Q34" s="154">
        <v>45</v>
      </c>
      <c r="R34" s="152">
        <v>6</v>
      </c>
      <c r="S34" s="153">
        <f t="shared" si="20"/>
        <v>7.5</v>
      </c>
      <c r="T34" s="154">
        <f t="shared" ref="T34:T66" si="23">N34+Q34</f>
        <v>363</v>
      </c>
      <c r="U34" s="152">
        <f t="shared" ref="U34:U66" si="24">O34+R34</f>
        <v>41.7</v>
      </c>
      <c r="V34" s="153">
        <f t="shared" si="21"/>
        <v>8.7050359712230208</v>
      </c>
      <c r="W34" s="156">
        <f t="shared" si="22"/>
        <v>0.85611510791366907</v>
      </c>
    </row>
    <row r="35" spans="1:23" x14ac:dyDescent="0.35">
      <c r="A35" s="472" t="s">
        <v>30</v>
      </c>
      <c r="B35" s="253">
        <v>730</v>
      </c>
      <c r="C35" s="152">
        <v>69</v>
      </c>
      <c r="D35" s="153">
        <f t="shared" si="14"/>
        <v>10.579710144927537</v>
      </c>
      <c r="E35" s="154">
        <v>233</v>
      </c>
      <c r="F35" s="152">
        <v>15</v>
      </c>
      <c r="G35" s="153">
        <f t="shared" si="15"/>
        <v>15.533333333333333</v>
      </c>
      <c r="H35" s="154">
        <f t="shared" si="13"/>
        <v>963</v>
      </c>
      <c r="I35" s="152">
        <f t="shared" si="16"/>
        <v>84</v>
      </c>
      <c r="J35" s="153">
        <f t="shared" si="17"/>
        <v>11.464285714285714</v>
      </c>
      <c r="K35" s="156">
        <f t="shared" si="18"/>
        <v>0.8214285714285714</v>
      </c>
      <c r="L35" s="473"/>
      <c r="M35" s="474" t="s">
        <v>30</v>
      </c>
      <c r="N35" s="154">
        <v>730</v>
      </c>
      <c r="O35" s="152">
        <v>69</v>
      </c>
      <c r="P35" s="153">
        <f t="shared" si="19"/>
        <v>10.579710144927537</v>
      </c>
      <c r="Q35" s="154">
        <v>233</v>
      </c>
      <c r="R35" s="152">
        <v>15</v>
      </c>
      <c r="S35" s="153">
        <f t="shared" si="20"/>
        <v>15.533333333333333</v>
      </c>
      <c r="T35" s="154">
        <f t="shared" si="23"/>
        <v>963</v>
      </c>
      <c r="U35" s="152">
        <f t="shared" si="24"/>
        <v>84</v>
      </c>
      <c r="V35" s="153">
        <f t="shared" si="21"/>
        <v>11.464285714285714</v>
      </c>
      <c r="W35" s="156">
        <f t="shared" si="22"/>
        <v>0.8214285714285714</v>
      </c>
    </row>
    <row r="36" spans="1:23" x14ac:dyDescent="0.35">
      <c r="A36" s="472" t="s">
        <v>31</v>
      </c>
      <c r="B36" s="253">
        <v>1850</v>
      </c>
      <c r="C36" s="152">
        <v>125</v>
      </c>
      <c r="D36" s="153">
        <f t="shared" si="14"/>
        <v>14.8</v>
      </c>
      <c r="E36" s="154">
        <v>945</v>
      </c>
      <c r="F36" s="152">
        <v>71</v>
      </c>
      <c r="G36" s="153">
        <f t="shared" si="15"/>
        <v>13.309859154929578</v>
      </c>
      <c r="H36" s="154">
        <f t="shared" si="13"/>
        <v>2795</v>
      </c>
      <c r="I36" s="152">
        <f t="shared" si="16"/>
        <v>196</v>
      </c>
      <c r="J36" s="153">
        <f t="shared" si="17"/>
        <v>14.260204081632653</v>
      </c>
      <c r="K36" s="156">
        <f t="shared" si="18"/>
        <v>0.63775510204081631</v>
      </c>
      <c r="L36" s="473"/>
      <c r="M36" s="474" t="s">
        <v>31</v>
      </c>
      <c r="N36" s="154">
        <v>2170</v>
      </c>
      <c r="O36" s="152">
        <v>148.80000000000001</v>
      </c>
      <c r="P36" s="153">
        <f t="shared" si="19"/>
        <v>14.583333333333332</v>
      </c>
      <c r="Q36" s="154">
        <v>1107</v>
      </c>
      <c r="R36" s="152">
        <v>84</v>
      </c>
      <c r="S36" s="153">
        <f t="shared" si="20"/>
        <v>13.178571428571429</v>
      </c>
      <c r="T36" s="154">
        <f t="shared" si="23"/>
        <v>3277</v>
      </c>
      <c r="U36" s="152">
        <f t="shared" si="24"/>
        <v>232.8</v>
      </c>
      <c r="V36" s="153">
        <f t="shared" si="21"/>
        <v>14.076460481099655</v>
      </c>
      <c r="W36" s="156">
        <f t="shared" si="22"/>
        <v>0.63917525773195882</v>
      </c>
    </row>
    <row r="37" spans="1:23" x14ac:dyDescent="0.35">
      <c r="A37" s="472" t="s">
        <v>32</v>
      </c>
      <c r="B37" s="253">
        <v>29101</v>
      </c>
      <c r="C37" s="152">
        <v>1509.8</v>
      </c>
      <c r="D37" s="153">
        <f t="shared" si="14"/>
        <v>19.274738375943834</v>
      </c>
      <c r="E37" s="154">
        <v>12863</v>
      </c>
      <c r="F37" s="152">
        <v>642.70000000000005</v>
      </c>
      <c r="G37" s="153">
        <f>E37/F37</f>
        <v>20.01400342305897</v>
      </c>
      <c r="H37" s="154">
        <f t="shared" si="13"/>
        <v>41964</v>
      </c>
      <c r="I37" s="152">
        <f t="shared" si="16"/>
        <v>2152.5</v>
      </c>
      <c r="J37" s="153">
        <f t="shared" si="17"/>
        <v>19.495470383275261</v>
      </c>
      <c r="K37" s="156">
        <f t="shared" si="18"/>
        <v>0.70141695702671314</v>
      </c>
      <c r="L37" s="473"/>
      <c r="M37" s="474" t="s">
        <v>32</v>
      </c>
      <c r="N37" s="154">
        <v>31860</v>
      </c>
      <c r="O37" s="152">
        <v>1683.5</v>
      </c>
      <c r="P37" s="153">
        <f t="shared" si="19"/>
        <v>18.924858924858924</v>
      </c>
      <c r="Q37" s="154">
        <v>13391</v>
      </c>
      <c r="R37" s="152">
        <v>674.7</v>
      </c>
      <c r="S37" s="153">
        <f t="shared" si="20"/>
        <v>19.847339558322215</v>
      </c>
      <c r="T37" s="154">
        <f t="shared" si="23"/>
        <v>45251</v>
      </c>
      <c r="U37" s="152">
        <f t="shared" si="24"/>
        <v>2358.1999999999998</v>
      </c>
      <c r="V37" s="153">
        <f t="shared" si="21"/>
        <v>19.188788058688832</v>
      </c>
      <c r="W37" s="156">
        <f t="shared" si="22"/>
        <v>0.71389195148842344</v>
      </c>
    </row>
    <row r="38" spans="1:23" x14ac:dyDescent="0.35">
      <c r="A38" s="472" t="s">
        <v>33</v>
      </c>
      <c r="B38" s="253">
        <v>225</v>
      </c>
      <c r="C38" s="152">
        <v>12</v>
      </c>
      <c r="D38" s="153">
        <f t="shared" si="14"/>
        <v>18.75</v>
      </c>
      <c r="E38" s="154">
        <v>465</v>
      </c>
      <c r="F38" s="152">
        <v>22.6</v>
      </c>
      <c r="G38" s="153">
        <f t="shared" si="15"/>
        <v>20.575221238938052</v>
      </c>
      <c r="H38" s="154">
        <f t="shared" si="13"/>
        <v>690</v>
      </c>
      <c r="I38" s="152">
        <f t="shared" si="16"/>
        <v>34.6</v>
      </c>
      <c r="J38" s="153">
        <f t="shared" si="17"/>
        <v>19.942196531791907</v>
      </c>
      <c r="K38" s="156">
        <f t="shared" si="18"/>
        <v>0.34682080924855491</v>
      </c>
      <c r="L38" s="473"/>
      <c r="M38" s="474" t="s">
        <v>33</v>
      </c>
      <c r="N38" s="154">
        <v>285</v>
      </c>
      <c r="O38" s="152">
        <v>15</v>
      </c>
      <c r="P38" s="153">
        <f t="shared" si="19"/>
        <v>19</v>
      </c>
      <c r="Q38" s="154">
        <v>465</v>
      </c>
      <c r="R38" s="152">
        <v>22.6</v>
      </c>
      <c r="S38" s="153">
        <f t="shared" si="20"/>
        <v>20.575221238938052</v>
      </c>
      <c r="T38" s="154">
        <f t="shared" si="23"/>
        <v>750</v>
      </c>
      <c r="U38" s="152">
        <f t="shared" si="24"/>
        <v>37.6</v>
      </c>
      <c r="V38" s="153">
        <f t="shared" si="21"/>
        <v>19.946808510638299</v>
      </c>
      <c r="W38" s="156">
        <f t="shared" si="22"/>
        <v>0.39893617021276595</v>
      </c>
    </row>
    <row r="39" spans="1:23" x14ac:dyDescent="0.35">
      <c r="A39" s="472" t="s">
        <v>34</v>
      </c>
      <c r="B39" s="253">
        <v>165</v>
      </c>
      <c r="C39" s="152">
        <v>22</v>
      </c>
      <c r="D39" s="153">
        <f t="shared" si="14"/>
        <v>7.5</v>
      </c>
      <c r="E39" s="154">
        <v>144</v>
      </c>
      <c r="F39" s="152">
        <v>21</v>
      </c>
      <c r="G39" s="153">
        <f t="shared" si="15"/>
        <v>6.8571428571428568</v>
      </c>
      <c r="H39" s="154">
        <f t="shared" si="13"/>
        <v>309</v>
      </c>
      <c r="I39" s="152">
        <f t="shared" si="16"/>
        <v>43</v>
      </c>
      <c r="J39" s="153">
        <f t="shared" si="17"/>
        <v>7.1860465116279073</v>
      </c>
      <c r="K39" s="156">
        <f t="shared" si="18"/>
        <v>0.51162790697674421</v>
      </c>
      <c r="L39" s="473"/>
      <c r="M39" s="474" t="s">
        <v>34</v>
      </c>
      <c r="N39" s="154">
        <v>165</v>
      </c>
      <c r="O39" s="152">
        <v>22</v>
      </c>
      <c r="P39" s="153">
        <f t="shared" si="19"/>
        <v>7.5</v>
      </c>
      <c r="Q39" s="154">
        <v>144</v>
      </c>
      <c r="R39" s="152">
        <v>21</v>
      </c>
      <c r="S39" s="153">
        <f t="shared" si="20"/>
        <v>6.8571428571428568</v>
      </c>
      <c r="T39" s="154">
        <f t="shared" si="23"/>
        <v>309</v>
      </c>
      <c r="U39" s="152">
        <f t="shared" si="24"/>
        <v>43</v>
      </c>
      <c r="V39" s="153">
        <f t="shared" si="21"/>
        <v>7.1860465116279073</v>
      </c>
      <c r="W39" s="156">
        <f t="shared" si="22"/>
        <v>0.51162790697674421</v>
      </c>
    </row>
    <row r="40" spans="1:23" x14ac:dyDescent="0.35">
      <c r="A40" s="472" t="s">
        <v>35</v>
      </c>
      <c r="B40" s="253">
        <v>498</v>
      </c>
      <c r="C40" s="152">
        <v>33</v>
      </c>
      <c r="D40" s="153">
        <f t="shared" si="14"/>
        <v>15.090909090909092</v>
      </c>
      <c r="E40" s="154">
        <v>1053</v>
      </c>
      <c r="F40" s="152">
        <v>60</v>
      </c>
      <c r="G40" s="153">
        <f t="shared" si="15"/>
        <v>17.55</v>
      </c>
      <c r="H40" s="154">
        <f t="shared" si="13"/>
        <v>1551</v>
      </c>
      <c r="I40" s="152">
        <f t="shared" si="16"/>
        <v>93</v>
      </c>
      <c r="J40" s="153">
        <f t="shared" si="17"/>
        <v>16.677419354838708</v>
      </c>
      <c r="K40" s="156">
        <f t="shared" si="18"/>
        <v>0.35483870967741937</v>
      </c>
      <c r="L40" s="473"/>
      <c r="M40" s="474" t="s">
        <v>35</v>
      </c>
      <c r="N40" s="154">
        <v>540</v>
      </c>
      <c r="O40" s="152">
        <v>36</v>
      </c>
      <c r="P40" s="153">
        <f t="shared" si="19"/>
        <v>15</v>
      </c>
      <c r="Q40" s="154">
        <v>1104</v>
      </c>
      <c r="R40" s="152">
        <v>63</v>
      </c>
      <c r="S40" s="153">
        <f t="shared" si="20"/>
        <v>17.523809523809526</v>
      </c>
      <c r="T40" s="154">
        <f t="shared" si="23"/>
        <v>1644</v>
      </c>
      <c r="U40" s="152">
        <f t="shared" si="24"/>
        <v>99</v>
      </c>
      <c r="V40" s="153">
        <f t="shared" si="21"/>
        <v>16.606060606060606</v>
      </c>
      <c r="W40" s="156">
        <f t="shared" si="22"/>
        <v>0.36363636363636365</v>
      </c>
    </row>
    <row r="41" spans="1:23" x14ac:dyDescent="0.35">
      <c r="A41" s="140" t="s">
        <v>36</v>
      </c>
      <c r="B41" s="143">
        <v>3091</v>
      </c>
      <c r="C41" s="480">
        <v>199</v>
      </c>
      <c r="D41" s="483">
        <f t="shared" si="14"/>
        <v>15.532663316582914</v>
      </c>
      <c r="E41" s="143">
        <v>1247</v>
      </c>
      <c r="F41" s="481">
        <v>94.75</v>
      </c>
      <c r="G41" s="485">
        <f t="shared" si="15"/>
        <v>13.160949868073878</v>
      </c>
      <c r="H41" s="143">
        <f t="shared" si="13"/>
        <v>4338</v>
      </c>
      <c r="I41" s="481">
        <f t="shared" si="16"/>
        <v>293.75</v>
      </c>
      <c r="J41" s="484">
        <f t="shared" si="17"/>
        <v>14.767659574468086</v>
      </c>
      <c r="K41" s="157">
        <f t="shared" si="18"/>
        <v>0.67744680851063832</v>
      </c>
      <c r="L41" s="105"/>
      <c r="M41" s="142" t="s">
        <v>36</v>
      </c>
      <c r="N41" s="475">
        <v>3292</v>
      </c>
      <c r="O41" s="486">
        <v>222.5</v>
      </c>
      <c r="P41" s="487">
        <f t="shared" si="19"/>
        <v>14.795505617977527</v>
      </c>
      <c r="Q41" s="475">
        <v>1347</v>
      </c>
      <c r="R41" s="152">
        <v>104.66</v>
      </c>
      <c r="S41" s="153">
        <f t="shared" si="20"/>
        <v>12.87024651251672</v>
      </c>
      <c r="T41" s="475">
        <f t="shared" si="23"/>
        <v>4639</v>
      </c>
      <c r="U41" s="152">
        <f t="shared" si="24"/>
        <v>327.15999999999997</v>
      </c>
      <c r="V41" s="153">
        <f t="shared" si="21"/>
        <v>14.179606308839713</v>
      </c>
      <c r="W41" s="156">
        <f t="shared" si="22"/>
        <v>0.68009536618168487</v>
      </c>
    </row>
    <row r="42" spans="1:23" x14ac:dyDescent="0.35">
      <c r="A42" s="472" t="s">
        <v>37</v>
      </c>
      <c r="B42" s="253">
        <v>905</v>
      </c>
      <c r="C42" s="152">
        <v>61</v>
      </c>
      <c r="D42" s="153">
        <f t="shared" si="14"/>
        <v>14.836065573770492</v>
      </c>
      <c r="E42" s="154">
        <v>756</v>
      </c>
      <c r="F42" s="152">
        <v>58.5</v>
      </c>
      <c r="G42" s="153">
        <f t="shared" si="15"/>
        <v>12.923076923076923</v>
      </c>
      <c r="H42" s="154">
        <f t="shared" si="13"/>
        <v>1661</v>
      </c>
      <c r="I42" s="152">
        <f t="shared" si="16"/>
        <v>119.5</v>
      </c>
      <c r="J42" s="153">
        <f t="shared" si="17"/>
        <v>13.899581589958158</v>
      </c>
      <c r="K42" s="156">
        <f t="shared" si="18"/>
        <v>0.5104602510460251</v>
      </c>
      <c r="L42" s="473"/>
      <c r="M42" s="474" t="s">
        <v>37</v>
      </c>
      <c r="N42" s="154">
        <v>1057</v>
      </c>
      <c r="O42" s="152">
        <v>74.5</v>
      </c>
      <c r="P42" s="153">
        <f t="shared" si="19"/>
        <v>14.187919463087248</v>
      </c>
      <c r="Q42" s="154">
        <v>792</v>
      </c>
      <c r="R42" s="152">
        <v>63</v>
      </c>
      <c r="S42" s="153">
        <f t="shared" si="20"/>
        <v>12.571428571428571</v>
      </c>
      <c r="T42" s="154">
        <f t="shared" si="23"/>
        <v>1849</v>
      </c>
      <c r="U42" s="152">
        <f t="shared" si="24"/>
        <v>137.5</v>
      </c>
      <c r="V42" s="153">
        <f t="shared" si="21"/>
        <v>13.447272727272727</v>
      </c>
      <c r="W42" s="156">
        <f t="shared" si="22"/>
        <v>0.54181818181818187</v>
      </c>
    </row>
    <row r="43" spans="1:23" x14ac:dyDescent="0.35">
      <c r="A43" s="472" t="s">
        <v>38</v>
      </c>
      <c r="B43" s="253">
        <v>404</v>
      </c>
      <c r="C43" s="152">
        <v>26.25</v>
      </c>
      <c r="D43" s="153">
        <f t="shared" si="14"/>
        <v>15.390476190476191</v>
      </c>
      <c r="E43" s="154">
        <v>456</v>
      </c>
      <c r="F43" s="152">
        <v>36.75</v>
      </c>
      <c r="G43" s="153">
        <f t="shared" si="15"/>
        <v>12.408163265306122</v>
      </c>
      <c r="H43" s="154">
        <f t="shared" si="13"/>
        <v>860</v>
      </c>
      <c r="I43" s="152">
        <f t="shared" si="16"/>
        <v>63</v>
      </c>
      <c r="J43" s="153">
        <f t="shared" si="17"/>
        <v>13.65079365079365</v>
      </c>
      <c r="K43" s="156">
        <f t="shared" si="18"/>
        <v>0.41666666666666669</v>
      </c>
      <c r="L43" s="473"/>
      <c r="M43" s="474" t="s">
        <v>38</v>
      </c>
      <c r="N43" s="154">
        <v>496</v>
      </c>
      <c r="O43" s="152">
        <v>31.5</v>
      </c>
      <c r="P43" s="153">
        <f t="shared" si="19"/>
        <v>15.746031746031745</v>
      </c>
      <c r="Q43" s="154">
        <v>456</v>
      </c>
      <c r="R43" s="152">
        <v>36.75</v>
      </c>
      <c r="S43" s="153">
        <f t="shared" si="20"/>
        <v>12.408163265306122</v>
      </c>
      <c r="T43" s="154">
        <f t="shared" si="23"/>
        <v>952</v>
      </c>
      <c r="U43" s="152">
        <f t="shared" si="24"/>
        <v>68.25</v>
      </c>
      <c r="V43" s="153">
        <f t="shared" si="21"/>
        <v>13.948717948717949</v>
      </c>
      <c r="W43" s="156">
        <f t="shared" si="22"/>
        <v>0.46153846153846156</v>
      </c>
    </row>
    <row r="44" spans="1:23" x14ac:dyDescent="0.35">
      <c r="A44" s="472" t="s">
        <v>39</v>
      </c>
      <c r="B44" s="253">
        <v>162</v>
      </c>
      <c r="C44" s="152">
        <v>12</v>
      </c>
      <c r="D44" s="153">
        <f t="shared" si="14"/>
        <v>13.5</v>
      </c>
      <c r="E44" s="154">
        <v>108</v>
      </c>
      <c r="F44" s="152">
        <v>7.5</v>
      </c>
      <c r="G44" s="153">
        <f t="shared" si="15"/>
        <v>14.4</v>
      </c>
      <c r="H44" s="154">
        <f t="shared" si="13"/>
        <v>270</v>
      </c>
      <c r="I44" s="152">
        <f t="shared" si="16"/>
        <v>19.5</v>
      </c>
      <c r="J44" s="153">
        <f t="shared" si="17"/>
        <v>13.846153846153847</v>
      </c>
      <c r="K44" s="156">
        <f t="shared" si="18"/>
        <v>0.61538461538461542</v>
      </c>
      <c r="L44" s="473"/>
      <c r="M44" s="474" t="s">
        <v>39</v>
      </c>
      <c r="N44" s="154">
        <v>162</v>
      </c>
      <c r="O44" s="152">
        <v>12</v>
      </c>
      <c r="P44" s="153">
        <f t="shared" si="19"/>
        <v>13.5</v>
      </c>
      <c r="Q44" s="154">
        <v>108</v>
      </c>
      <c r="R44" s="152">
        <v>7.5</v>
      </c>
      <c r="S44" s="153">
        <f t="shared" si="20"/>
        <v>14.4</v>
      </c>
      <c r="T44" s="154">
        <f t="shared" si="23"/>
        <v>270</v>
      </c>
      <c r="U44" s="152">
        <f t="shared" si="24"/>
        <v>19.5</v>
      </c>
      <c r="V44" s="153">
        <f t="shared" si="21"/>
        <v>13.846153846153847</v>
      </c>
      <c r="W44" s="156">
        <f t="shared" si="22"/>
        <v>0.61538461538461542</v>
      </c>
    </row>
    <row r="45" spans="1:23" x14ac:dyDescent="0.35">
      <c r="A45" s="472" t="s">
        <v>40</v>
      </c>
      <c r="B45" s="253">
        <v>111</v>
      </c>
      <c r="C45" s="152">
        <v>6</v>
      </c>
      <c r="D45" s="153">
        <f>B45/C45</f>
        <v>18.5</v>
      </c>
      <c r="E45" s="154">
        <v>246</v>
      </c>
      <c r="F45" s="152">
        <v>12.6</v>
      </c>
      <c r="G45" s="153">
        <f t="shared" si="15"/>
        <v>19.523809523809526</v>
      </c>
      <c r="H45" s="154">
        <f t="shared" si="13"/>
        <v>357</v>
      </c>
      <c r="I45" s="152">
        <f t="shared" si="16"/>
        <v>18.600000000000001</v>
      </c>
      <c r="J45" s="153">
        <f t="shared" si="17"/>
        <v>19.193548387096772</v>
      </c>
      <c r="K45" s="156">
        <f t="shared" si="18"/>
        <v>0.32258064516129031</v>
      </c>
      <c r="L45" s="473"/>
      <c r="M45" s="474" t="s">
        <v>40</v>
      </c>
      <c r="N45" s="154">
        <v>174</v>
      </c>
      <c r="O45" s="152">
        <v>9</v>
      </c>
      <c r="P45" s="153">
        <f>N45/O45</f>
        <v>19.333333333333332</v>
      </c>
      <c r="Q45" s="154">
        <v>246</v>
      </c>
      <c r="R45" s="152">
        <v>12.6</v>
      </c>
      <c r="S45" s="153">
        <f t="shared" si="20"/>
        <v>19.523809523809526</v>
      </c>
      <c r="T45" s="154">
        <f t="shared" si="23"/>
        <v>420</v>
      </c>
      <c r="U45" s="152">
        <f t="shared" si="24"/>
        <v>21.6</v>
      </c>
      <c r="V45" s="153">
        <f t="shared" si="21"/>
        <v>19.444444444444443</v>
      </c>
      <c r="W45" s="156">
        <f t="shared" si="22"/>
        <v>0.41666666666666663</v>
      </c>
    </row>
    <row r="46" spans="1:23" x14ac:dyDescent="0.35">
      <c r="A46" s="472" t="s">
        <v>41</v>
      </c>
      <c r="B46" s="253">
        <v>132</v>
      </c>
      <c r="C46" s="152">
        <v>6</v>
      </c>
      <c r="D46" s="153">
        <f>B46/C46</f>
        <v>22</v>
      </c>
      <c r="E46" s="154">
        <v>132</v>
      </c>
      <c r="F46" s="152">
        <v>6</v>
      </c>
      <c r="G46" s="153">
        <f t="shared" ref="G46:G52" si="25">E46/F46</f>
        <v>22</v>
      </c>
      <c r="H46" s="154">
        <f t="shared" si="13"/>
        <v>264</v>
      </c>
      <c r="I46" s="152">
        <f t="shared" si="16"/>
        <v>12</v>
      </c>
      <c r="J46" s="153">
        <f t="shared" si="17"/>
        <v>22</v>
      </c>
      <c r="K46" s="156">
        <f t="shared" si="18"/>
        <v>0.5</v>
      </c>
      <c r="L46" s="473"/>
      <c r="M46" s="474" t="s">
        <v>41</v>
      </c>
      <c r="N46" s="154">
        <v>132</v>
      </c>
      <c r="O46" s="152">
        <v>6</v>
      </c>
      <c r="P46" s="153">
        <f>N46/O46</f>
        <v>22</v>
      </c>
      <c r="Q46" s="154">
        <v>84</v>
      </c>
      <c r="R46" s="152">
        <v>6</v>
      </c>
      <c r="S46" s="153">
        <f t="shared" ref="S46:S52" si="26">Q46/R46</f>
        <v>14</v>
      </c>
      <c r="T46" s="154">
        <f t="shared" si="23"/>
        <v>216</v>
      </c>
      <c r="U46" s="152">
        <f t="shared" si="24"/>
        <v>12</v>
      </c>
      <c r="V46" s="153">
        <f t="shared" si="21"/>
        <v>18</v>
      </c>
      <c r="W46" s="156">
        <f t="shared" si="22"/>
        <v>0.5</v>
      </c>
    </row>
    <row r="47" spans="1:23" x14ac:dyDescent="0.35">
      <c r="A47" s="472" t="s">
        <v>42</v>
      </c>
      <c r="B47" s="253"/>
      <c r="C47" s="152"/>
      <c r="D47" s="153"/>
      <c r="E47" s="154">
        <v>95</v>
      </c>
      <c r="F47" s="152">
        <v>8.3000000000000007</v>
      </c>
      <c r="G47" s="153">
        <f t="shared" si="25"/>
        <v>11.445783132530119</v>
      </c>
      <c r="H47" s="154">
        <f t="shared" si="13"/>
        <v>95</v>
      </c>
      <c r="I47" s="152">
        <f t="shared" si="16"/>
        <v>8.3000000000000007</v>
      </c>
      <c r="J47" s="153">
        <f t="shared" si="17"/>
        <v>11.445783132530119</v>
      </c>
      <c r="K47" s="156">
        <f t="shared" si="18"/>
        <v>0</v>
      </c>
      <c r="L47" s="473"/>
      <c r="M47" s="474" t="s">
        <v>42</v>
      </c>
      <c r="N47" s="154"/>
      <c r="O47" s="152"/>
      <c r="P47" s="153"/>
      <c r="Q47" s="154">
        <v>60</v>
      </c>
      <c r="R47" s="152">
        <v>6.7</v>
      </c>
      <c r="S47" s="153">
        <f t="shared" si="26"/>
        <v>8.9552238805970141</v>
      </c>
      <c r="T47" s="154">
        <f t="shared" si="23"/>
        <v>60</v>
      </c>
      <c r="U47" s="152">
        <f t="shared" si="24"/>
        <v>6.7</v>
      </c>
      <c r="V47" s="153">
        <f t="shared" si="21"/>
        <v>8.9552238805970141</v>
      </c>
      <c r="W47" s="156">
        <f t="shared" si="22"/>
        <v>0</v>
      </c>
    </row>
    <row r="48" spans="1:23" x14ac:dyDescent="0.35">
      <c r="A48" s="472" t="s">
        <v>43</v>
      </c>
      <c r="B48" s="253">
        <v>1566</v>
      </c>
      <c r="C48" s="152">
        <v>92</v>
      </c>
      <c r="D48" s="153">
        <f t="shared" ref="D48:D54" si="27">B48/C48</f>
        <v>17.021739130434781</v>
      </c>
      <c r="E48" s="154">
        <v>832</v>
      </c>
      <c r="F48" s="152">
        <v>45.5</v>
      </c>
      <c r="G48" s="153">
        <f t="shared" si="25"/>
        <v>18.285714285714285</v>
      </c>
      <c r="H48" s="154">
        <f t="shared" si="13"/>
        <v>2398</v>
      </c>
      <c r="I48" s="152">
        <f t="shared" si="16"/>
        <v>137.5</v>
      </c>
      <c r="J48" s="153">
        <f t="shared" si="17"/>
        <v>17.440000000000001</v>
      </c>
      <c r="K48" s="156">
        <f t="shared" si="18"/>
        <v>0.66909090909090907</v>
      </c>
      <c r="L48" s="473"/>
      <c r="M48" s="474" t="s">
        <v>43</v>
      </c>
      <c r="N48" s="154">
        <v>1721</v>
      </c>
      <c r="O48" s="152">
        <v>113.5</v>
      </c>
      <c r="P48" s="153">
        <f t="shared" ref="P48:P54" si="28">N48/O48</f>
        <v>15.162995594713657</v>
      </c>
      <c r="Q48" s="154">
        <v>760</v>
      </c>
      <c r="R48" s="152">
        <v>49.5</v>
      </c>
      <c r="S48" s="153">
        <f t="shared" si="26"/>
        <v>15.353535353535353</v>
      </c>
      <c r="T48" s="154">
        <f t="shared" si="23"/>
        <v>2481</v>
      </c>
      <c r="U48" s="152">
        <f t="shared" si="24"/>
        <v>163</v>
      </c>
      <c r="V48" s="153">
        <f t="shared" si="21"/>
        <v>15.220858895705522</v>
      </c>
      <c r="W48" s="156">
        <f t="shared" si="22"/>
        <v>0.69631901840490795</v>
      </c>
    </row>
    <row r="49" spans="1:23" x14ac:dyDescent="0.35">
      <c r="A49" s="472" t="s">
        <v>44</v>
      </c>
      <c r="B49" s="253">
        <v>5409</v>
      </c>
      <c r="C49" s="152">
        <v>257.10000000000002</v>
      </c>
      <c r="D49" s="153">
        <f t="shared" si="27"/>
        <v>21.038506417736286</v>
      </c>
      <c r="E49" s="154">
        <v>2766</v>
      </c>
      <c r="F49" s="152">
        <v>143.5</v>
      </c>
      <c r="G49" s="153">
        <f t="shared" si="25"/>
        <v>19.275261324041811</v>
      </c>
      <c r="H49" s="154">
        <f t="shared" si="13"/>
        <v>8175</v>
      </c>
      <c r="I49" s="152">
        <f t="shared" si="16"/>
        <v>400.6</v>
      </c>
      <c r="J49" s="153">
        <f t="shared" si="17"/>
        <v>20.406889665501748</v>
      </c>
      <c r="K49" s="156">
        <f t="shared" si="18"/>
        <v>0.64178731902146779</v>
      </c>
      <c r="L49" s="473"/>
      <c r="M49" s="474" t="s">
        <v>44</v>
      </c>
      <c r="N49" s="154">
        <v>6063</v>
      </c>
      <c r="O49" s="152">
        <v>292.60000000000002</v>
      </c>
      <c r="P49" s="153">
        <f t="shared" si="28"/>
        <v>20.721120984278876</v>
      </c>
      <c r="Q49" s="154">
        <v>3011</v>
      </c>
      <c r="R49" s="152">
        <v>147.19999999999999</v>
      </c>
      <c r="S49" s="153">
        <f t="shared" si="26"/>
        <v>20.455163043478262</v>
      </c>
      <c r="T49" s="154">
        <f t="shared" si="23"/>
        <v>9074</v>
      </c>
      <c r="U49" s="152">
        <f t="shared" si="24"/>
        <v>439.8</v>
      </c>
      <c r="V49" s="153">
        <f t="shared" si="21"/>
        <v>20.632105502501137</v>
      </c>
      <c r="W49" s="156">
        <f t="shared" si="22"/>
        <v>0.66530241018644842</v>
      </c>
    </row>
    <row r="50" spans="1:23" x14ac:dyDescent="0.35">
      <c r="A50" s="472" t="s">
        <v>45</v>
      </c>
      <c r="B50" s="253">
        <v>4661</v>
      </c>
      <c r="C50" s="152">
        <v>253</v>
      </c>
      <c r="D50" s="153">
        <f t="shared" si="27"/>
        <v>18.42292490118577</v>
      </c>
      <c r="E50" s="154">
        <v>3237</v>
      </c>
      <c r="F50" s="152">
        <v>165</v>
      </c>
      <c r="G50" s="153">
        <f t="shared" si="25"/>
        <v>19.618181818181817</v>
      </c>
      <c r="H50" s="154">
        <f t="shared" si="13"/>
        <v>7898</v>
      </c>
      <c r="I50" s="152">
        <f t="shared" si="16"/>
        <v>418</v>
      </c>
      <c r="J50" s="153">
        <f t="shared" si="17"/>
        <v>18.894736842105264</v>
      </c>
      <c r="K50" s="156">
        <f t="shared" si="18"/>
        <v>0.60526315789473684</v>
      </c>
      <c r="L50" s="473"/>
      <c r="M50" s="474" t="s">
        <v>45</v>
      </c>
      <c r="N50" s="154">
        <v>5526</v>
      </c>
      <c r="O50" s="152">
        <v>303</v>
      </c>
      <c r="P50" s="153">
        <f t="shared" si="28"/>
        <v>18.237623762376238</v>
      </c>
      <c r="Q50" s="154">
        <v>3780</v>
      </c>
      <c r="R50" s="152">
        <v>191</v>
      </c>
      <c r="S50" s="153">
        <f t="shared" si="26"/>
        <v>19.790575916230367</v>
      </c>
      <c r="T50" s="154">
        <f t="shared" si="23"/>
        <v>9306</v>
      </c>
      <c r="U50" s="152">
        <f t="shared" si="24"/>
        <v>494</v>
      </c>
      <c r="V50" s="153">
        <f t="shared" si="21"/>
        <v>18.838056680161944</v>
      </c>
      <c r="W50" s="156">
        <f t="shared" si="22"/>
        <v>0.61336032388663964</v>
      </c>
    </row>
    <row r="51" spans="1:23" x14ac:dyDescent="0.35">
      <c r="A51" s="472" t="s">
        <v>46</v>
      </c>
      <c r="B51" s="253">
        <v>560</v>
      </c>
      <c r="C51" s="152">
        <v>29.5</v>
      </c>
      <c r="D51" s="153">
        <f t="shared" si="27"/>
        <v>18.983050847457626</v>
      </c>
      <c r="E51" s="154">
        <v>742</v>
      </c>
      <c r="F51" s="152">
        <v>46</v>
      </c>
      <c r="G51" s="153">
        <f t="shared" si="25"/>
        <v>16.130434782608695</v>
      </c>
      <c r="H51" s="154">
        <f t="shared" si="13"/>
        <v>1302</v>
      </c>
      <c r="I51" s="152">
        <f t="shared" si="16"/>
        <v>75.5</v>
      </c>
      <c r="J51" s="153">
        <f t="shared" si="17"/>
        <v>17.245033112582782</v>
      </c>
      <c r="K51" s="156">
        <f t="shared" si="18"/>
        <v>0.39072847682119205</v>
      </c>
      <c r="L51" s="473"/>
      <c r="M51" s="474" t="s">
        <v>46</v>
      </c>
      <c r="N51" s="154">
        <v>560</v>
      </c>
      <c r="O51" s="152">
        <v>29.5</v>
      </c>
      <c r="P51" s="153">
        <f t="shared" si="28"/>
        <v>18.983050847457626</v>
      </c>
      <c r="Q51" s="154">
        <v>742</v>
      </c>
      <c r="R51" s="152">
        <v>46</v>
      </c>
      <c r="S51" s="153">
        <f t="shared" si="26"/>
        <v>16.130434782608695</v>
      </c>
      <c r="T51" s="154">
        <f t="shared" si="23"/>
        <v>1302</v>
      </c>
      <c r="U51" s="152">
        <f t="shared" si="24"/>
        <v>75.5</v>
      </c>
      <c r="V51" s="153">
        <f t="shared" si="21"/>
        <v>17.245033112582782</v>
      </c>
      <c r="W51" s="156">
        <f t="shared" si="22"/>
        <v>0.39072847682119205</v>
      </c>
    </row>
    <row r="52" spans="1:23" x14ac:dyDescent="0.35">
      <c r="A52" s="472" t="s">
        <v>47</v>
      </c>
      <c r="B52" s="253">
        <v>210</v>
      </c>
      <c r="C52" s="152">
        <v>20.5</v>
      </c>
      <c r="D52" s="153">
        <f t="shared" si="27"/>
        <v>10.24390243902439</v>
      </c>
      <c r="E52" s="154">
        <v>11</v>
      </c>
      <c r="F52" s="152">
        <v>1</v>
      </c>
      <c r="G52" s="153">
        <f t="shared" si="25"/>
        <v>11</v>
      </c>
      <c r="H52" s="154">
        <f t="shared" si="13"/>
        <v>221</v>
      </c>
      <c r="I52" s="152">
        <f t="shared" si="16"/>
        <v>21.5</v>
      </c>
      <c r="J52" s="153">
        <f t="shared" si="17"/>
        <v>10.279069767441861</v>
      </c>
      <c r="K52" s="156">
        <f t="shared" si="18"/>
        <v>0.95348837209302328</v>
      </c>
      <c r="L52" s="473"/>
      <c r="M52" s="474" t="s">
        <v>47</v>
      </c>
      <c r="N52" s="154">
        <v>318</v>
      </c>
      <c r="O52" s="152">
        <v>32.5</v>
      </c>
      <c r="P52" s="153">
        <f t="shared" si="28"/>
        <v>9.7846153846153854</v>
      </c>
      <c r="Q52" s="154">
        <v>44</v>
      </c>
      <c r="R52" s="152">
        <v>5</v>
      </c>
      <c r="S52" s="153">
        <f t="shared" si="26"/>
        <v>8.8000000000000007</v>
      </c>
      <c r="T52" s="154">
        <f t="shared" si="23"/>
        <v>362</v>
      </c>
      <c r="U52" s="152">
        <f t="shared" si="24"/>
        <v>37.5</v>
      </c>
      <c r="V52" s="153">
        <f t="shared" si="21"/>
        <v>9.6533333333333342</v>
      </c>
      <c r="W52" s="156">
        <f t="shared" si="22"/>
        <v>0.8666666666666667</v>
      </c>
    </row>
    <row r="53" spans="1:23" x14ac:dyDescent="0.35">
      <c r="A53" s="472" t="s">
        <v>48</v>
      </c>
      <c r="B53" s="253">
        <v>48</v>
      </c>
      <c r="C53" s="152">
        <v>6</v>
      </c>
      <c r="D53" s="153">
        <f t="shared" si="27"/>
        <v>8</v>
      </c>
      <c r="E53" s="154"/>
      <c r="F53" s="152"/>
      <c r="G53" s="153"/>
      <c r="H53" s="154">
        <f t="shared" si="13"/>
        <v>48</v>
      </c>
      <c r="I53" s="152">
        <f t="shared" si="16"/>
        <v>6</v>
      </c>
      <c r="J53" s="153">
        <f t="shared" si="17"/>
        <v>8</v>
      </c>
      <c r="K53" s="156">
        <f t="shared" si="18"/>
        <v>1</v>
      </c>
      <c r="L53" s="473"/>
      <c r="M53" s="474" t="s">
        <v>48</v>
      </c>
      <c r="N53" s="154">
        <v>48</v>
      </c>
      <c r="O53" s="152">
        <v>6</v>
      </c>
      <c r="P53" s="153">
        <f t="shared" si="28"/>
        <v>8</v>
      </c>
      <c r="Q53" s="154"/>
      <c r="R53" s="152"/>
      <c r="S53" s="153"/>
      <c r="T53" s="154">
        <f t="shared" si="23"/>
        <v>48</v>
      </c>
      <c r="U53" s="152">
        <f t="shared" si="24"/>
        <v>6</v>
      </c>
      <c r="V53" s="153">
        <f t="shared" si="21"/>
        <v>8</v>
      </c>
      <c r="W53" s="156">
        <f t="shared" si="22"/>
        <v>1</v>
      </c>
    </row>
    <row r="54" spans="1:23" x14ac:dyDescent="0.35">
      <c r="A54" s="472" t="s">
        <v>49</v>
      </c>
      <c r="B54" s="253">
        <v>145</v>
      </c>
      <c r="C54" s="152">
        <v>14</v>
      </c>
      <c r="D54" s="153">
        <f t="shared" si="27"/>
        <v>10.357142857142858</v>
      </c>
      <c r="E54" s="154">
        <v>789</v>
      </c>
      <c r="F54" s="152">
        <v>89.5</v>
      </c>
      <c r="G54" s="153">
        <f t="shared" ref="G54:G95" si="29">E54/F54</f>
        <v>8.8156424581005588</v>
      </c>
      <c r="H54" s="154">
        <f t="shared" si="13"/>
        <v>934</v>
      </c>
      <c r="I54" s="152">
        <f t="shared" si="16"/>
        <v>103.5</v>
      </c>
      <c r="J54" s="153">
        <f t="shared" si="17"/>
        <v>9.0241545893719799</v>
      </c>
      <c r="K54" s="156">
        <f t="shared" si="18"/>
        <v>0.13526570048309178</v>
      </c>
      <c r="L54" s="473"/>
      <c r="M54" s="474" t="s">
        <v>49</v>
      </c>
      <c r="N54" s="154">
        <v>145</v>
      </c>
      <c r="O54" s="152">
        <v>14</v>
      </c>
      <c r="P54" s="153">
        <f t="shared" si="28"/>
        <v>10.357142857142858</v>
      </c>
      <c r="Q54" s="154">
        <v>799</v>
      </c>
      <c r="R54" s="152">
        <v>90.4</v>
      </c>
      <c r="S54" s="153">
        <f t="shared" ref="S54:S95" si="30">Q54/R54</f>
        <v>8.8384955752212377</v>
      </c>
      <c r="T54" s="154">
        <f t="shared" si="23"/>
        <v>944</v>
      </c>
      <c r="U54" s="152">
        <f t="shared" si="24"/>
        <v>104.4</v>
      </c>
      <c r="V54" s="153">
        <f t="shared" si="21"/>
        <v>9.0421455938697317</v>
      </c>
      <c r="W54" s="156">
        <f t="shared" si="22"/>
        <v>0.13409961685823754</v>
      </c>
    </row>
    <row r="55" spans="1:23" x14ac:dyDescent="0.35">
      <c r="A55" s="472" t="s">
        <v>50</v>
      </c>
      <c r="B55" s="253">
        <v>4817</v>
      </c>
      <c r="C55" s="152">
        <v>247</v>
      </c>
      <c r="D55" s="153">
        <f>B55/C55</f>
        <v>19.502024291497975</v>
      </c>
      <c r="E55" s="154">
        <v>1583</v>
      </c>
      <c r="F55" s="152">
        <v>87</v>
      </c>
      <c r="G55" s="153">
        <f t="shared" si="29"/>
        <v>18.195402298850574</v>
      </c>
      <c r="H55" s="154">
        <f t="shared" si="13"/>
        <v>6400</v>
      </c>
      <c r="I55" s="152">
        <f t="shared" si="16"/>
        <v>334</v>
      </c>
      <c r="J55" s="153">
        <f t="shared" si="17"/>
        <v>19.161676646706585</v>
      </c>
      <c r="K55" s="156">
        <f t="shared" si="18"/>
        <v>0.73952095808383234</v>
      </c>
      <c r="L55" s="473"/>
      <c r="M55" s="474" t="s">
        <v>50</v>
      </c>
      <c r="N55" s="154">
        <v>4997</v>
      </c>
      <c r="O55" s="152">
        <v>268</v>
      </c>
      <c r="P55" s="153">
        <f>N55/O55</f>
        <v>18.645522388059703</v>
      </c>
      <c r="Q55" s="154">
        <v>1688</v>
      </c>
      <c r="R55" s="152">
        <v>92</v>
      </c>
      <c r="S55" s="153">
        <f t="shared" si="30"/>
        <v>18.347826086956523</v>
      </c>
      <c r="T55" s="154">
        <f t="shared" si="23"/>
        <v>6685</v>
      </c>
      <c r="U55" s="152">
        <f t="shared" si="24"/>
        <v>360</v>
      </c>
      <c r="V55" s="153">
        <f t="shared" si="21"/>
        <v>18.569444444444443</v>
      </c>
      <c r="W55" s="156">
        <f t="shared" si="22"/>
        <v>0.74444444444444446</v>
      </c>
    </row>
    <row r="56" spans="1:23" x14ac:dyDescent="0.35">
      <c r="A56" s="472" t="s">
        <v>51</v>
      </c>
      <c r="B56" s="253"/>
      <c r="C56" s="152"/>
      <c r="D56" s="153"/>
      <c r="E56" s="154">
        <v>570</v>
      </c>
      <c r="F56" s="152">
        <v>30</v>
      </c>
      <c r="G56" s="153">
        <f t="shared" si="29"/>
        <v>19</v>
      </c>
      <c r="H56" s="154">
        <f t="shared" ref="H56:H88" si="31">B56+E56</f>
        <v>570</v>
      </c>
      <c r="I56" s="152">
        <f t="shared" si="16"/>
        <v>30</v>
      </c>
      <c r="J56" s="153">
        <f t="shared" si="17"/>
        <v>19</v>
      </c>
      <c r="K56" s="156">
        <f t="shared" si="18"/>
        <v>0</v>
      </c>
      <c r="L56" s="473"/>
      <c r="M56" s="474" t="s">
        <v>51</v>
      </c>
      <c r="N56" s="154"/>
      <c r="O56" s="152"/>
      <c r="P56" s="153"/>
      <c r="Q56" s="154">
        <v>606</v>
      </c>
      <c r="R56" s="152">
        <v>33</v>
      </c>
      <c r="S56" s="153">
        <f t="shared" si="30"/>
        <v>18.363636363636363</v>
      </c>
      <c r="T56" s="154">
        <f t="shared" si="23"/>
        <v>606</v>
      </c>
      <c r="U56" s="152">
        <f t="shared" si="24"/>
        <v>33</v>
      </c>
      <c r="V56" s="153">
        <f t="shared" si="21"/>
        <v>18.363636363636363</v>
      </c>
      <c r="W56" s="156">
        <f t="shared" si="22"/>
        <v>0</v>
      </c>
    </row>
    <row r="57" spans="1:23" x14ac:dyDescent="0.35">
      <c r="A57" s="472" t="s">
        <v>52</v>
      </c>
      <c r="B57" s="253"/>
      <c r="C57" s="152"/>
      <c r="D57" s="153"/>
      <c r="E57" s="154">
        <v>267</v>
      </c>
      <c r="F57" s="152">
        <v>15</v>
      </c>
      <c r="G57" s="153">
        <f t="shared" si="29"/>
        <v>17.8</v>
      </c>
      <c r="H57" s="154">
        <f t="shared" si="31"/>
        <v>267</v>
      </c>
      <c r="I57" s="152">
        <f t="shared" ref="I57:I89" si="32">C57+F57</f>
        <v>15</v>
      </c>
      <c r="J57" s="153">
        <f t="shared" ref="J57:J89" si="33">H57/I57</f>
        <v>17.8</v>
      </c>
      <c r="K57" s="156">
        <f t="shared" ref="K57:K89" si="34">C57/I57</f>
        <v>0</v>
      </c>
      <c r="L57" s="473"/>
      <c r="M57" s="474" t="s">
        <v>52</v>
      </c>
      <c r="N57" s="154"/>
      <c r="O57" s="152"/>
      <c r="P57" s="153"/>
      <c r="Q57" s="154">
        <v>267</v>
      </c>
      <c r="R57" s="152">
        <v>15</v>
      </c>
      <c r="S57" s="153">
        <f t="shared" si="30"/>
        <v>17.8</v>
      </c>
      <c r="T57" s="154">
        <f t="shared" si="23"/>
        <v>267</v>
      </c>
      <c r="U57" s="152">
        <f t="shared" si="24"/>
        <v>15</v>
      </c>
      <c r="V57" s="153">
        <f t="shared" ref="V57:V89" si="35">T57/U57</f>
        <v>17.8</v>
      </c>
      <c r="W57" s="156">
        <f t="shared" ref="W57:W89" si="36">O57/U57</f>
        <v>0</v>
      </c>
    </row>
    <row r="58" spans="1:23" x14ac:dyDescent="0.35">
      <c r="A58" s="472" t="s">
        <v>53</v>
      </c>
      <c r="B58" s="253"/>
      <c r="C58" s="152"/>
      <c r="D58" s="153"/>
      <c r="E58" s="154">
        <v>156</v>
      </c>
      <c r="F58" s="152">
        <v>9</v>
      </c>
      <c r="G58" s="153">
        <f t="shared" si="29"/>
        <v>17.333333333333332</v>
      </c>
      <c r="H58" s="154">
        <f t="shared" si="31"/>
        <v>156</v>
      </c>
      <c r="I58" s="152">
        <f t="shared" si="32"/>
        <v>9</v>
      </c>
      <c r="J58" s="153">
        <f t="shared" si="33"/>
        <v>17.333333333333332</v>
      </c>
      <c r="K58" s="156">
        <f t="shared" si="34"/>
        <v>0</v>
      </c>
      <c r="L58" s="473"/>
      <c r="M58" s="474" t="s">
        <v>53</v>
      </c>
      <c r="N58" s="154"/>
      <c r="O58" s="152"/>
      <c r="P58" s="153"/>
      <c r="Q58" s="154">
        <v>156</v>
      </c>
      <c r="R58" s="152">
        <v>9</v>
      </c>
      <c r="S58" s="153">
        <f t="shared" si="30"/>
        <v>17.333333333333332</v>
      </c>
      <c r="T58" s="154">
        <f t="shared" si="23"/>
        <v>156</v>
      </c>
      <c r="U58" s="152">
        <f t="shared" si="24"/>
        <v>9</v>
      </c>
      <c r="V58" s="153">
        <f t="shared" si="35"/>
        <v>17.333333333333332</v>
      </c>
      <c r="W58" s="156">
        <f t="shared" si="36"/>
        <v>0</v>
      </c>
    </row>
    <row r="59" spans="1:23" x14ac:dyDescent="0.35">
      <c r="A59" s="472" t="s">
        <v>54</v>
      </c>
      <c r="B59" s="253"/>
      <c r="C59" s="152"/>
      <c r="D59" s="153"/>
      <c r="E59" s="154">
        <v>762</v>
      </c>
      <c r="F59" s="152">
        <v>45</v>
      </c>
      <c r="G59" s="153">
        <f t="shared" si="29"/>
        <v>16.933333333333334</v>
      </c>
      <c r="H59" s="154">
        <f t="shared" si="31"/>
        <v>762</v>
      </c>
      <c r="I59" s="152">
        <f t="shared" si="32"/>
        <v>45</v>
      </c>
      <c r="J59" s="153">
        <f t="shared" si="33"/>
        <v>16.933333333333334</v>
      </c>
      <c r="K59" s="156">
        <f t="shared" si="34"/>
        <v>0</v>
      </c>
      <c r="L59" s="473"/>
      <c r="M59" s="474" t="s">
        <v>54</v>
      </c>
      <c r="N59" s="154"/>
      <c r="O59" s="152"/>
      <c r="P59" s="153"/>
      <c r="Q59" s="154">
        <v>762</v>
      </c>
      <c r="R59" s="152">
        <v>45</v>
      </c>
      <c r="S59" s="153">
        <f t="shared" si="30"/>
        <v>16.933333333333334</v>
      </c>
      <c r="T59" s="154">
        <f t="shared" si="23"/>
        <v>762</v>
      </c>
      <c r="U59" s="152">
        <f t="shared" si="24"/>
        <v>45</v>
      </c>
      <c r="V59" s="153">
        <f t="shared" si="35"/>
        <v>16.933333333333334</v>
      </c>
      <c r="W59" s="156">
        <f t="shared" si="36"/>
        <v>0</v>
      </c>
    </row>
    <row r="60" spans="1:23" x14ac:dyDescent="0.35">
      <c r="A60" s="472" t="s">
        <v>55</v>
      </c>
      <c r="B60" s="253"/>
      <c r="C60" s="152"/>
      <c r="D60" s="153"/>
      <c r="E60" s="154">
        <v>42</v>
      </c>
      <c r="F60" s="152">
        <v>3</v>
      </c>
      <c r="G60" s="153">
        <f t="shared" si="29"/>
        <v>14</v>
      </c>
      <c r="H60" s="154">
        <f t="shared" si="31"/>
        <v>42</v>
      </c>
      <c r="I60" s="152">
        <f t="shared" si="32"/>
        <v>3</v>
      </c>
      <c r="J60" s="153">
        <f t="shared" si="33"/>
        <v>14</v>
      </c>
      <c r="K60" s="156">
        <f t="shared" si="34"/>
        <v>0</v>
      </c>
      <c r="L60" s="473"/>
      <c r="M60" s="474" t="s">
        <v>55</v>
      </c>
      <c r="N60" s="154"/>
      <c r="O60" s="152"/>
      <c r="P60" s="153"/>
      <c r="Q60" s="154">
        <v>42</v>
      </c>
      <c r="R60" s="152">
        <v>3</v>
      </c>
      <c r="S60" s="153">
        <f t="shared" si="30"/>
        <v>14</v>
      </c>
      <c r="T60" s="154">
        <f t="shared" si="23"/>
        <v>42</v>
      </c>
      <c r="U60" s="152">
        <f t="shared" si="24"/>
        <v>3</v>
      </c>
      <c r="V60" s="153">
        <f t="shared" si="35"/>
        <v>14</v>
      </c>
      <c r="W60" s="156">
        <f t="shared" si="36"/>
        <v>0</v>
      </c>
    </row>
    <row r="61" spans="1:23" x14ac:dyDescent="0.35">
      <c r="A61" s="472" t="s">
        <v>56</v>
      </c>
      <c r="B61" s="253">
        <v>484</v>
      </c>
      <c r="C61" s="152">
        <v>27.33</v>
      </c>
      <c r="D61" s="153">
        <f>B61/C61</f>
        <v>17.709476765459204</v>
      </c>
      <c r="E61" s="154">
        <v>687</v>
      </c>
      <c r="F61" s="152">
        <v>40.4</v>
      </c>
      <c r="G61" s="153">
        <f t="shared" si="29"/>
        <v>17.004950495049506</v>
      </c>
      <c r="H61" s="154">
        <f t="shared" si="31"/>
        <v>1171</v>
      </c>
      <c r="I61" s="152">
        <f t="shared" si="32"/>
        <v>67.72999999999999</v>
      </c>
      <c r="J61" s="153">
        <f t="shared" si="33"/>
        <v>17.289236675033223</v>
      </c>
      <c r="K61" s="156">
        <f t="shared" si="34"/>
        <v>0.4035139524582903</v>
      </c>
      <c r="L61" s="473"/>
      <c r="M61" s="474" t="s">
        <v>56</v>
      </c>
      <c r="N61" s="154">
        <v>550</v>
      </c>
      <c r="O61" s="152">
        <v>30.33</v>
      </c>
      <c r="P61" s="153">
        <f>N61/O61</f>
        <v>18.133860863831192</v>
      </c>
      <c r="Q61" s="154">
        <v>720</v>
      </c>
      <c r="R61" s="152">
        <v>43.4</v>
      </c>
      <c r="S61" s="153">
        <f t="shared" si="30"/>
        <v>16.589861751152075</v>
      </c>
      <c r="T61" s="154">
        <f t="shared" si="23"/>
        <v>1270</v>
      </c>
      <c r="U61" s="152">
        <f t="shared" si="24"/>
        <v>73.72999999999999</v>
      </c>
      <c r="V61" s="153">
        <f t="shared" si="35"/>
        <v>17.225010172250105</v>
      </c>
      <c r="W61" s="156">
        <f t="shared" si="36"/>
        <v>0.41136579411365798</v>
      </c>
    </row>
    <row r="62" spans="1:23" x14ac:dyDescent="0.35">
      <c r="A62" s="472" t="s">
        <v>57</v>
      </c>
      <c r="B62" s="253"/>
      <c r="C62" s="152"/>
      <c r="D62" s="153"/>
      <c r="E62" s="154">
        <v>27</v>
      </c>
      <c r="F62" s="152">
        <v>2</v>
      </c>
      <c r="G62" s="153">
        <f t="shared" si="29"/>
        <v>13.5</v>
      </c>
      <c r="H62" s="154">
        <f t="shared" si="31"/>
        <v>27</v>
      </c>
      <c r="I62" s="152">
        <f t="shared" si="32"/>
        <v>2</v>
      </c>
      <c r="J62" s="153">
        <f t="shared" si="33"/>
        <v>13.5</v>
      </c>
      <c r="K62" s="156">
        <f t="shared" si="34"/>
        <v>0</v>
      </c>
      <c r="L62" s="473"/>
      <c r="M62" s="474" t="s">
        <v>57</v>
      </c>
      <c r="N62" s="154"/>
      <c r="O62" s="152"/>
      <c r="P62" s="153"/>
      <c r="Q62" s="154">
        <v>27</v>
      </c>
      <c r="R62" s="152">
        <v>2</v>
      </c>
      <c r="S62" s="153">
        <f t="shared" si="30"/>
        <v>13.5</v>
      </c>
      <c r="T62" s="154">
        <f t="shared" si="23"/>
        <v>27</v>
      </c>
      <c r="U62" s="152">
        <f t="shared" si="24"/>
        <v>2</v>
      </c>
      <c r="V62" s="153">
        <f t="shared" si="35"/>
        <v>13.5</v>
      </c>
      <c r="W62" s="156">
        <f t="shared" si="36"/>
        <v>0</v>
      </c>
    </row>
    <row r="63" spans="1:23" x14ac:dyDescent="0.35">
      <c r="A63" s="472" t="s">
        <v>57</v>
      </c>
      <c r="B63" s="253"/>
      <c r="C63" s="152"/>
      <c r="D63" s="153"/>
      <c r="E63" s="154">
        <v>28</v>
      </c>
      <c r="F63" s="152">
        <v>2</v>
      </c>
      <c r="G63" s="153">
        <f t="shared" si="29"/>
        <v>14</v>
      </c>
      <c r="H63" s="154">
        <f t="shared" si="31"/>
        <v>28</v>
      </c>
      <c r="I63" s="152">
        <f t="shared" si="32"/>
        <v>2</v>
      </c>
      <c r="J63" s="153">
        <f t="shared" si="33"/>
        <v>14</v>
      </c>
      <c r="K63" s="156">
        <f t="shared" si="34"/>
        <v>0</v>
      </c>
      <c r="L63" s="473"/>
      <c r="M63" s="474" t="s">
        <v>57</v>
      </c>
      <c r="N63" s="154"/>
      <c r="O63" s="152"/>
      <c r="P63" s="153"/>
      <c r="Q63" s="154">
        <v>28</v>
      </c>
      <c r="R63" s="152">
        <v>2</v>
      </c>
      <c r="S63" s="153">
        <f t="shared" si="30"/>
        <v>14</v>
      </c>
      <c r="T63" s="154">
        <f t="shared" si="23"/>
        <v>28</v>
      </c>
      <c r="U63" s="152">
        <f t="shared" si="24"/>
        <v>2</v>
      </c>
      <c r="V63" s="153">
        <f t="shared" si="35"/>
        <v>14</v>
      </c>
      <c r="W63" s="156">
        <f t="shared" si="36"/>
        <v>0</v>
      </c>
    </row>
    <row r="64" spans="1:23" x14ac:dyDescent="0.35">
      <c r="A64" s="472" t="s">
        <v>58</v>
      </c>
      <c r="B64" s="253">
        <v>477</v>
      </c>
      <c r="C64" s="152">
        <v>24</v>
      </c>
      <c r="D64" s="153">
        <f>B64/C64</f>
        <v>19.875</v>
      </c>
      <c r="E64" s="154">
        <v>75</v>
      </c>
      <c r="F64" s="152">
        <v>6</v>
      </c>
      <c r="G64" s="153">
        <f t="shared" si="29"/>
        <v>12.5</v>
      </c>
      <c r="H64" s="154">
        <f t="shared" si="31"/>
        <v>552</v>
      </c>
      <c r="I64" s="152">
        <f t="shared" si="32"/>
        <v>30</v>
      </c>
      <c r="J64" s="153">
        <f t="shared" si="33"/>
        <v>18.399999999999999</v>
      </c>
      <c r="K64" s="156">
        <f t="shared" si="34"/>
        <v>0.8</v>
      </c>
      <c r="L64" s="473"/>
      <c r="M64" s="474" t="s">
        <v>58</v>
      </c>
      <c r="N64" s="154">
        <v>477</v>
      </c>
      <c r="O64" s="152">
        <v>24</v>
      </c>
      <c r="P64" s="153">
        <f>N64/O64</f>
        <v>19.875</v>
      </c>
      <c r="Q64" s="154">
        <v>75</v>
      </c>
      <c r="R64" s="152">
        <v>6</v>
      </c>
      <c r="S64" s="153">
        <f t="shared" si="30"/>
        <v>12.5</v>
      </c>
      <c r="T64" s="154">
        <f t="shared" si="23"/>
        <v>552</v>
      </c>
      <c r="U64" s="152">
        <f t="shared" si="24"/>
        <v>30</v>
      </c>
      <c r="V64" s="153">
        <f t="shared" si="35"/>
        <v>18.399999999999999</v>
      </c>
      <c r="W64" s="156">
        <f t="shared" si="36"/>
        <v>0.8</v>
      </c>
    </row>
    <row r="65" spans="1:23" x14ac:dyDescent="0.35">
      <c r="A65" s="472" t="s">
        <v>59</v>
      </c>
      <c r="B65" s="253">
        <v>367</v>
      </c>
      <c r="C65" s="152">
        <v>30.85</v>
      </c>
      <c r="D65" s="153">
        <f>B65/C65</f>
        <v>11.896272285251214</v>
      </c>
      <c r="E65" s="154">
        <v>316</v>
      </c>
      <c r="F65" s="152">
        <v>29</v>
      </c>
      <c r="G65" s="153">
        <f t="shared" si="29"/>
        <v>10.896551724137931</v>
      </c>
      <c r="H65" s="154">
        <f t="shared" si="31"/>
        <v>683</v>
      </c>
      <c r="I65" s="152">
        <f t="shared" si="32"/>
        <v>59.85</v>
      </c>
      <c r="J65" s="153">
        <f t="shared" si="33"/>
        <v>11.411862990810359</v>
      </c>
      <c r="K65" s="156">
        <f t="shared" si="34"/>
        <v>0.51545530492898917</v>
      </c>
      <c r="L65" s="473"/>
      <c r="M65" s="474" t="s">
        <v>59</v>
      </c>
      <c r="N65" s="154">
        <v>415</v>
      </c>
      <c r="O65" s="152">
        <v>34.4</v>
      </c>
      <c r="P65" s="153">
        <f>N65/O65</f>
        <v>12.063953488372093</v>
      </c>
      <c r="Q65" s="154">
        <v>336</v>
      </c>
      <c r="R65" s="152">
        <v>31.5</v>
      </c>
      <c r="S65" s="153">
        <f t="shared" si="30"/>
        <v>10.666666666666666</v>
      </c>
      <c r="T65" s="154">
        <f t="shared" si="23"/>
        <v>751</v>
      </c>
      <c r="U65" s="152">
        <f t="shared" si="24"/>
        <v>65.900000000000006</v>
      </c>
      <c r="V65" s="153">
        <f t="shared" si="35"/>
        <v>11.396054628224581</v>
      </c>
      <c r="W65" s="156">
        <f t="shared" si="36"/>
        <v>0.52200303490136568</v>
      </c>
    </row>
    <row r="66" spans="1:23" x14ac:dyDescent="0.35">
      <c r="A66" s="472" t="s">
        <v>60</v>
      </c>
      <c r="B66" s="253">
        <v>34832</v>
      </c>
      <c r="C66" s="152">
        <v>1527.8</v>
      </c>
      <c r="D66" s="153">
        <f>B66/C66</f>
        <v>22.798795653881399</v>
      </c>
      <c r="E66" s="154">
        <v>21369</v>
      </c>
      <c r="F66" s="152">
        <v>982</v>
      </c>
      <c r="G66" s="153">
        <f t="shared" si="29"/>
        <v>21.760692464358453</v>
      </c>
      <c r="H66" s="154">
        <f t="shared" si="31"/>
        <v>56201</v>
      </c>
      <c r="I66" s="152">
        <f t="shared" si="32"/>
        <v>2509.8000000000002</v>
      </c>
      <c r="J66" s="153">
        <f t="shared" si="33"/>
        <v>22.392620925970196</v>
      </c>
      <c r="K66" s="156">
        <f t="shared" si="34"/>
        <v>0.60873376364650567</v>
      </c>
      <c r="L66" s="473"/>
      <c r="M66" s="474" t="s">
        <v>60</v>
      </c>
      <c r="N66" s="154">
        <v>41818</v>
      </c>
      <c r="O66" s="152">
        <v>1879.3</v>
      </c>
      <c r="P66" s="153">
        <f>N66/O66</f>
        <v>22.251902304049381</v>
      </c>
      <c r="Q66" s="154">
        <v>23969</v>
      </c>
      <c r="R66" s="152">
        <v>1124</v>
      </c>
      <c r="S66" s="153">
        <f t="shared" si="30"/>
        <v>21.32473309608541</v>
      </c>
      <c r="T66" s="154">
        <f t="shared" si="23"/>
        <v>65787</v>
      </c>
      <c r="U66" s="152">
        <f t="shared" si="24"/>
        <v>3003.3</v>
      </c>
      <c r="V66" s="153">
        <f t="shared" si="35"/>
        <v>21.904904604934572</v>
      </c>
      <c r="W66" s="156">
        <f t="shared" si="36"/>
        <v>0.6257450138181333</v>
      </c>
    </row>
    <row r="67" spans="1:23" x14ac:dyDescent="0.35">
      <c r="A67" s="472" t="s">
        <v>61</v>
      </c>
      <c r="B67" s="253">
        <v>750</v>
      </c>
      <c r="C67" s="152">
        <v>30</v>
      </c>
      <c r="D67" s="153">
        <f>B67/C67</f>
        <v>25</v>
      </c>
      <c r="E67" s="154">
        <v>1599</v>
      </c>
      <c r="F67" s="152">
        <v>78</v>
      </c>
      <c r="G67" s="153">
        <f t="shared" si="29"/>
        <v>20.5</v>
      </c>
      <c r="H67" s="154">
        <f t="shared" si="31"/>
        <v>2349</v>
      </c>
      <c r="I67" s="152">
        <f t="shared" si="32"/>
        <v>108</v>
      </c>
      <c r="J67" s="153">
        <f t="shared" si="33"/>
        <v>21.75</v>
      </c>
      <c r="K67" s="156">
        <f t="shared" si="34"/>
        <v>0.27777777777777779</v>
      </c>
      <c r="L67" s="473"/>
      <c r="M67" s="474" t="s">
        <v>61</v>
      </c>
      <c r="N67" s="154">
        <v>951</v>
      </c>
      <c r="O67" s="152">
        <v>42</v>
      </c>
      <c r="P67" s="153">
        <f>N67/O67</f>
        <v>22.642857142857142</v>
      </c>
      <c r="Q67" s="154">
        <v>1782</v>
      </c>
      <c r="R67" s="152">
        <v>87</v>
      </c>
      <c r="S67" s="153">
        <f t="shared" si="30"/>
        <v>20.482758620689655</v>
      </c>
      <c r="T67" s="154">
        <f t="shared" ref="T67:T95" si="37">N67+Q67</f>
        <v>2733</v>
      </c>
      <c r="U67" s="152">
        <f t="shared" ref="U67:U95" si="38">O67+R67</f>
        <v>129</v>
      </c>
      <c r="V67" s="153">
        <f t="shared" si="35"/>
        <v>21.186046511627907</v>
      </c>
      <c r="W67" s="156">
        <f t="shared" si="36"/>
        <v>0.32558139534883723</v>
      </c>
    </row>
    <row r="68" spans="1:23" x14ac:dyDescent="0.35">
      <c r="A68" s="472" t="s">
        <v>62</v>
      </c>
      <c r="B68" s="253"/>
      <c r="C68" s="152"/>
      <c r="D68" s="153"/>
      <c r="E68" s="154">
        <v>288</v>
      </c>
      <c r="F68" s="152">
        <v>40.799999999999997</v>
      </c>
      <c r="G68" s="153">
        <f t="shared" si="29"/>
        <v>7.0588235294117654</v>
      </c>
      <c r="H68" s="154">
        <f t="shared" si="31"/>
        <v>288</v>
      </c>
      <c r="I68" s="152">
        <f t="shared" si="32"/>
        <v>40.799999999999997</v>
      </c>
      <c r="J68" s="153">
        <f t="shared" si="33"/>
        <v>7.0588235294117654</v>
      </c>
      <c r="K68" s="156">
        <f t="shared" si="34"/>
        <v>0</v>
      </c>
      <c r="L68" s="473"/>
      <c r="M68" s="474" t="s">
        <v>62</v>
      </c>
      <c r="N68" s="154"/>
      <c r="O68" s="152"/>
      <c r="P68" s="153"/>
      <c r="Q68" s="154">
        <v>288</v>
      </c>
      <c r="R68" s="152">
        <v>40.799999999999997</v>
      </c>
      <c r="S68" s="153">
        <f t="shared" si="30"/>
        <v>7.0588235294117654</v>
      </c>
      <c r="T68" s="154">
        <f t="shared" si="37"/>
        <v>288</v>
      </c>
      <c r="U68" s="152">
        <f t="shared" si="38"/>
        <v>40.799999999999997</v>
      </c>
      <c r="V68" s="153">
        <f t="shared" si="35"/>
        <v>7.0588235294117654</v>
      </c>
      <c r="W68" s="156">
        <f t="shared" si="36"/>
        <v>0</v>
      </c>
    </row>
    <row r="69" spans="1:23" x14ac:dyDescent="0.35">
      <c r="A69" s="472" t="s">
        <v>63</v>
      </c>
      <c r="B69" s="253">
        <v>3237</v>
      </c>
      <c r="C69" s="152">
        <v>239.4</v>
      </c>
      <c r="D69" s="153">
        <f t="shared" ref="D69:D78" si="39">B69/C69</f>
        <v>13.521303258145362</v>
      </c>
      <c r="E69" s="154">
        <v>3443</v>
      </c>
      <c r="F69" s="152">
        <v>297.89999999999998</v>
      </c>
      <c r="G69" s="153">
        <f t="shared" si="29"/>
        <v>11.557569654246393</v>
      </c>
      <c r="H69" s="154">
        <f t="shared" si="31"/>
        <v>6680</v>
      </c>
      <c r="I69" s="152">
        <f t="shared" si="32"/>
        <v>537.29999999999995</v>
      </c>
      <c r="J69" s="153">
        <f t="shared" si="33"/>
        <v>12.432533035548111</v>
      </c>
      <c r="K69" s="156">
        <f t="shared" si="34"/>
        <v>0.44556113902847577</v>
      </c>
      <c r="L69" s="473"/>
      <c r="M69" s="474" t="s">
        <v>63</v>
      </c>
      <c r="N69" s="154">
        <v>4183</v>
      </c>
      <c r="O69" s="152">
        <v>299.10000000000002</v>
      </c>
      <c r="P69" s="153">
        <f t="shared" ref="P69:P78" si="40">N69/O69</f>
        <v>13.98528920093614</v>
      </c>
      <c r="Q69" s="154">
        <v>3726</v>
      </c>
      <c r="R69" s="152">
        <v>317.60000000000002</v>
      </c>
      <c r="S69" s="153">
        <f t="shared" si="30"/>
        <v>11.731738035264483</v>
      </c>
      <c r="T69" s="154">
        <f t="shared" si="37"/>
        <v>7909</v>
      </c>
      <c r="U69" s="152">
        <f t="shared" si="38"/>
        <v>616.70000000000005</v>
      </c>
      <c r="V69" s="153">
        <f t="shared" si="35"/>
        <v>12.824712177720123</v>
      </c>
      <c r="W69" s="156">
        <f t="shared" si="36"/>
        <v>0.48500081076698559</v>
      </c>
    </row>
    <row r="70" spans="1:23" x14ac:dyDescent="0.35">
      <c r="A70" s="472" t="s">
        <v>64</v>
      </c>
      <c r="B70" s="253">
        <v>36050</v>
      </c>
      <c r="C70" s="152">
        <v>1008.85</v>
      </c>
      <c r="D70" s="153">
        <f t="shared" si="39"/>
        <v>35.733756257124448</v>
      </c>
      <c r="E70" s="154">
        <v>2793</v>
      </c>
      <c r="F70" s="152">
        <v>666.76</v>
      </c>
      <c r="G70" s="153">
        <f t="shared" si="29"/>
        <v>4.1889135521027061</v>
      </c>
      <c r="H70" s="154">
        <f t="shared" si="31"/>
        <v>38843</v>
      </c>
      <c r="I70" s="152">
        <f t="shared" si="32"/>
        <v>1675.6100000000001</v>
      </c>
      <c r="J70" s="153">
        <f t="shared" si="33"/>
        <v>23.181408561658142</v>
      </c>
      <c r="K70" s="156">
        <f t="shared" si="34"/>
        <v>0.60207924278322522</v>
      </c>
      <c r="L70" s="473"/>
      <c r="M70" s="474" t="s">
        <v>64</v>
      </c>
      <c r="N70" s="154">
        <v>37465</v>
      </c>
      <c r="O70" s="152">
        <v>1062.1500000000001</v>
      </c>
      <c r="P70" s="153">
        <f t="shared" si="40"/>
        <v>35.272795744480533</v>
      </c>
      <c r="Q70" s="154">
        <v>2823</v>
      </c>
      <c r="R70" s="152">
        <v>670.76</v>
      </c>
      <c r="S70" s="153">
        <f t="shared" si="30"/>
        <v>4.2086588347546066</v>
      </c>
      <c r="T70" s="154">
        <f t="shared" si="37"/>
        <v>40288</v>
      </c>
      <c r="U70" s="152">
        <f t="shared" si="38"/>
        <v>1732.91</v>
      </c>
      <c r="V70" s="153">
        <f t="shared" si="35"/>
        <v>23.248754984390416</v>
      </c>
      <c r="W70" s="156">
        <f t="shared" si="36"/>
        <v>0.61292854216318216</v>
      </c>
    </row>
    <row r="71" spans="1:23" x14ac:dyDescent="0.35">
      <c r="A71" s="472" t="s">
        <v>65</v>
      </c>
      <c r="B71" s="253">
        <v>798</v>
      </c>
      <c r="C71" s="152">
        <v>30</v>
      </c>
      <c r="D71" s="153">
        <f t="shared" si="39"/>
        <v>26.6</v>
      </c>
      <c r="E71" s="154">
        <v>2694</v>
      </c>
      <c r="F71" s="152">
        <v>105</v>
      </c>
      <c r="G71" s="153">
        <f t="shared" si="29"/>
        <v>25.657142857142858</v>
      </c>
      <c r="H71" s="154">
        <f t="shared" si="31"/>
        <v>3492</v>
      </c>
      <c r="I71" s="152">
        <f t="shared" si="32"/>
        <v>135</v>
      </c>
      <c r="J71" s="153">
        <f t="shared" si="33"/>
        <v>25.866666666666667</v>
      </c>
      <c r="K71" s="156">
        <f t="shared" si="34"/>
        <v>0.22222222222222221</v>
      </c>
      <c r="L71" s="473"/>
      <c r="M71" s="474" t="s">
        <v>65</v>
      </c>
      <c r="N71" s="154">
        <v>963</v>
      </c>
      <c r="O71" s="152">
        <v>36</v>
      </c>
      <c r="P71" s="153">
        <f t="shared" si="40"/>
        <v>26.75</v>
      </c>
      <c r="Q71" s="154">
        <v>2889</v>
      </c>
      <c r="R71" s="152">
        <v>114</v>
      </c>
      <c r="S71" s="153">
        <f t="shared" si="30"/>
        <v>25.342105263157894</v>
      </c>
      <c r="T71" s="154">
        <f t="shared" si="37"/>
        <v>3852</v>
      </c>
      <c r="U71" s="152">
        <f t="shared" si="38"/>
        <v>150</v>
      </c>
      <c r="V71" s="153">
        <f t="shared" si="35"/>
        <v>25.68</v>
      </c>
      <c r="W71" s="156">
        <f t="shared" si="36"/>
        <v>0.24</v>
      </c>
    </row>
    <row r="72" spans="1:23" x14ac:dyDescent="0.35">
      <c r="A72" s="472" t="s">
        <v>66</v>
      </c>
      <c r="B72" s="253">
        <v>2414</v>
      </c>
      <c r="C72" s="152">
        <v>125.7</v>
      </c>
      <c r="D72" s="153">
        <f t="shared" si="39"/>
        <v>19.204455051710422</v>
      </c>
      <c r="E72" s="154">
        <v>2313</v>
      </c>
      <c r="F72" s="152">
        <v>122</v>
      </c>
      <c r="G72" s="153">
        <f t="shared" si="29"/>
        <v>18.959016393442624</v>
      </c>
      <c r="H72" s="154">
        <f t="shared" si="31"/>
        <v>4727</v>
      </c>
      <c r="I72" s="152">
        <f t="shared" si="32"/>
        <v>247.7</v>
      </c>
      <c r="J72" s="153">
        <f t="shared" si="33"/>
        <v>19.08356883326605</v>
      </c>
      <c r="K72" s="156">
        <f t="shared" si="34"/>
        <v>0.50746871215179656</v>
      </c>
      <c r="L72" s="473"/>
      <c r="M72" s="474" t="s">
        <v>66</v>
      </c>
      <c r="N72" s="154">
        <v>2837</v>
      </c>
      <c r="O72" s="152">
        <v>149.69999999999999</v>
      </c>
      <c r="P72" s="153">
        <f t="shared" si="40"/>
        <v>18.95123580494322</v>
      </c>
      <c r="Q72" s="154">
        <v>2469</v>
      </c>
      <c r="R72" s="152">
        <v>131</v>
      </c>
      <c r="S72" s="153">
        <f t="shared" si="30"/>
        <v>18.847328244274809</v>
      </c>
      <c r="T72" s="154">
        <f t="shared" si="37"/>
        <v>5306</v>
      </c>
      <c r="U72" s="152">
        <f t="shared" si="38"/>
        <v>280.7</v>
      </c>
      <c r="V72" s="153">
        <f t="shared" si="35"/>
        <v>18.90274314214464</v>
      </c>
      <c r="W72" s="156">
        <f t="shared" si="36"/>
        <v>0.53330958318489485</v>
      </c>
    </row>
    <row r="73" spans="1:23" x14ac:dyDescent="0.35">
      <c r="A73" s="472" t="s">
        <v>67</v>
      </c>
      <c r="B73" s="253">
        <v>1128</v>
      </c>
      <c r="C73" s="152">
        <v>105.75</v>
      </c>
      <c r="D73" s="153">
        <f t="shared" si="39"/>
        <v>10.666666666666666</v>
      </c>
      <c r="E73" s="154">
        <v>452</v>
      </c>
      <c r="F73" s="152">
        <v>45.25</v>
      </c>
      <c r="G73" s="153">
        <f t="shared" si="29"/>
        <v>9.9889502762430933</v>
      </c>
      <c r="H73" s="154">
        <f t="shared" si="31"/>
        <v>1580</v>
      </c>
      <c r="I73" s="152">
        <v>151</v>
      </c>
      <c r="J73" s="153">
        <f t="shared" si="33"/>
        <v>10.463576158940397</v>
      </c>
      <c r="K73" s="156">
        <f t="shared" si="34"/>
        <v>0.70033112582781454</v>
      </c>
      <c r="L73" s="473"/>
      <c r="M73" s="474" t="s">
        <v>67</v>
      </c>
      <c r="N73" s="154">
        <v>1169</v>
      </c>
      <c r="O73" s="152">
        <v>110.25</v>
      </c>
      <c r="P73" s="153">
        <f t="shared" si="40"/>
        <v>10.603174603174603</v>
      </c>
      <c r="Q73" s="154">
        <v>497</v>
      </c>
      <c r="R73" s="152">
        <v>51.25</v>
      </c>
      <c r="S73" s="153">
        <f t="shared" si="30"/>
        <v>9.6975609756097558</v>
      </c>
      <c r="T73" s="154">
        <f t="shared" si="37"/>
        <v>1666</v>
      </c>
      <c r="U73" s="152">
        <f t="shared" si="38"/>
        <v>161.5</v>
      </c>
      <c r="V73" s="153">
        <f t="shared" si="35"/>
        <v>10.315789473684211</v>
      </c>
      <c r="W73" s="156">
        <f t="shared" si="36"/>
        <v>0.6826625386996904</v>
      </c>
    </row>
    <row r="74" spans="1:23" x14ac:dyDescent="0.35">
      <c r="A74" s="472" t="s">
        <v>68</v>
      </c>
      <c r="B74" s="253">
        <v>3321</v>
      </c>
      <c r="C74" s="152">
        <v>152.1</v>
      </c>
      <c r="D74" s="153">
        <f t="shared" si="39"/>
        <v>21.834319526627219</v>
      </c>
      <c r="E74" s="154">
        <v>945</v>
      </c>
      <c r="F74" s="152">
        <v>40.6</v>
      </c>
      <c r="G74" s="153">
        <f t="shared" si="29"/>
        <v>23.275862068965516</v>
      </c>
      <c r="H74" s="154">
        <f t="shared" si="31"/>
        <v>4266</v>
      </c>
      <c r="I74" s="152">
        <f t="shared" si="32"/>
        <v>192.7</v>
      </c>
      <c r="J74" s="153">
        <f t="shared" si="33"/>
        <v>22.138038401660612</v>
      </c>
      <c r="K74" s="156">
        <f t="shared" si="34"/>
        <v>0.78930980799169692</v>
      </c>
      <c r="L74" s="473"/>
      <c r="M74" s="474" t="s">
        <v>68</v>
      </c>
      <c r="N74" s="154">
        <v>3933</v>
      </c>
      <c r="O74" s="152">
        <v>190.9</v>
      </c>
      <c r="P74" s="153">
        <f t="shared" si="40"/>
        <v>20.602409638554217</v>
      </c>
      <c r="Q74" s="154">
        <v>1038</v>
      </c>
      <c r="R74" s="152">
        <v>46.2</v>
      </c>
      <c r="S74" s="153">
        <f t="shared" si="30"/>
        <v>22.467532467532465</v>
      </c>
      <c r="T74" s="154">
        <f t="shared" si="37"/>
        <v>4971</v>
      </c>
      <c r="U74" s="152">
        <f t="shared" si="38"/>
        <v>237.10000000000002</v>
      </c>
      <c r="V74" s="153">
        <f t="shared" si="35"/>
        <v>20.965837199493883</v>
      </c>
      <c r="W74" s="156">
        <f t="shared" si="36"/>
        <v>0.8051455082243778</v>
      </c>
    </row>
    <row r="75" spans="1:23" x14ac:dyDescent="0.35">
      <c r="A75" s="472" t="s">
        <v>69</v>
      </c>
      <c r="B75" s="253">
        <v>945</v>
      </c>
      <c r="C75" s="152">
        <v>73.25</v>
      </c>
      <c r="D75" s="153">
        <f t="shared" si="39"/>
        <v>12.901023890784982</v>
      </c>
      <c r="E75" s="154">
        <v>626</v>
      </c>
      <c r="F75" s="152">
        <v>51.16</v>
      </c>
      <c r="G75" s="153">
        <f t="shared" si="29"/>
        <v>12.23612197028929</v>
      </c>
      <c r="H75" s="154">
        <f t="shared" si="31"/>
        <v>1571</v>
      </c>
      <c r="I75" s="152">
        <v>124.4</v>
      </c>
      <c r="J75" s="153">
        <f t="shared" si="33"/>
        <v>12.62861736334405</v>
      </c>
      <c r="K75" s="156">
        <f t="shared" si="34"/>
        <v>0.5888263665594855</v>
      </c>
      <c r="L75" s="473"/>
      <c r="M75" s="474" t="s">
        <v>69</v>
      </c>
      <c r="N75" s="154">
        <v>987</v>
      </c>
      <c r="O75" s="152">
        <v>85.25</v>
      </c>
      <c r="P75" s="153">
        <f t="shared" si="40"/>
        <v>11.577712609970675</v>
      </c>
      <c r="Q75" s="154">
        <v>701</v>
      </c>
      <c r="R75" s="152">
        <v>59.16</v>
      </c>
      <c r="S75" s="153">
        <f t="shared" si="30"/>
        <v>11.849222447599731</v>
      </c>
      <c r="T75" s="154">
        <f t="shared" si="37"/>
        <v>1688</v>
      </c>
      <c r="U75" s="152">
        <f t="shared" si="38"/>
        <v>144.41</v>
      </c>
      <c r="V75" s="153">
        <f t="shared" si="35"/>
        <v>11.688941209057544</v>
      </c>
      <c r="W75" s="156">
        <f t="shared" si="36"/>
        <v>0.59033307942663249</v>
      </c>
    </row>
    <row r="76" spans="1:23" x14ac:dyDescent="0.35">
      <c r="A76" s="472" t="s">
        <v>70</v>
      </c>
      <c r="B76" s="253">
        <v>631</v>
      </c>
      <c r="C76" s="152">
        <v>55.25</v>
      </c>
      <c r="D76" s="153">
        <f t="shared" si="39"/>
        <v>11.420814479638009</v>
      </c>
      <c r="E76" s="154">
        <v>129</v>
      </c>
      <c r="F76" s="152">
        <v>15.8</v>
      </c>
      <c r="G76" s="153">
        <f t="shared" si="29"/>
        <v>8.1645569620253156</v>
      </c>
      <c r="H76" s="154">
        <f t="shared" si="31"/>
        <v>760</v>
      </c>
      <c r="I76" s="152">
        <f t="shared" si="32"/>
        <v>71.05</v>
      </c>
      <c r="J76" s="153">
        <f t="shared" si="33"/>
        <v>10.696692470091484</v>
      </c>
      <c r="K76" s="156">
        <f t="shared" si="34"/>
        <v>0.77762139338494018</v>
      </c>
      <c r="L76" s="473"/>
      <c r="M76" s="474" t="s">
        <v>70</v>
      </c>
      <c r="N76" s="154">
        <v>685</v>
      </c>
      <c r="O76" s="152">
        <v>61.5</v>
      </c>
      <c r="P76" s="153">
        <f t="shared" si="40"/>
        <v>11.138211382113822</v>
      </c>
      <c r="Q76" s="154">
        <v>165</v>
      </c>
      <c r="R76" s="152">
        <v>19.05</v>
      </c>
      <c r="S76" s="153">
        <f t="shared" si="30"/>
        <v>8.6614173228346445</v>
      </c>
      <c r="T76" s="154">
        <f t="shared" si="37"/>
        <v>850</v>
      </c>
      <c r="U76" s="152">
        <f t="shared" si="38"/>
        <v>80.55</v>
      </c>
      <c r="V76" s="153">
        <f t="shared" si="35"/>
        <v>10.552451893234016</v>
      </c>
      <c r="W76" s="156">
        <f t="shared" si="36"/>
        <v>0.76350093109869643</v>
      </c>
    </row>
    <row r="77" spans="1:23" x14ac:dyDescent="0.35">
      <c r="A77" s="472" t="s">
        <v>71</v>
      </c>
      <c r="B77" s="253">
        <v>2820</v>
      </c>
      <c r="C77" s="152">
        <v>201.95</v>
      </c>
      <c r="D77" s="153">
        <f t="shared" si="39"/>
        <v>13.963852438722457</v>
      </c>
      <c r="E77" s="154">
        <v>1244</v>
      </c>
      <c r="F77" s="152">
        <v>109.25</v>
      </c>
      <c r="G77" s="153">
        <f t="shared" si="29"/>
        <v>11.386727688787186</v>
      </c>
      <c r="H77" s="154">
        <f t="shared" si="31"/>
        <v>4064</v>
      </c>
      <c r="I77" s="152">
        <v>311.2</v>
      </c>
      <c r="J77" s="153">
        <f t="shared" si="33"/>
        <v>13.059125964010283</v>
      </c>
      <c r="K77" s="156">
        <f t="shared" si="34"/>
        <v>0.64893958868894597</v>
      </c>
      <c r="L77" s="473"/>
      <c r="M77" s="474" t="s">
        <v>71</v>
      </c>
      <c r="N77" s="154">
        <v>3233</v>
      </c>
      <c r="O77" s="152">
        <v>239.5</v>
      </c>
      <c r="P77" s="153">
        <f t="shared" si="40"/>
        <v>13.498956158663884</v>
      </c>
      <c r="Q77" s="154">
        <v>1523</v>
      </c>
      <c r="R77" s="152">
        <v>131</v>
      </c>
      <c r="S77" s="153">
        <f>Q77/R77</f>
        <v>11.625954198473282</v>
      </c>
      <c r="T77" s="154">
        <f t="shared" si="37"/>
        <v>4756</v>
      </c>
      <c r="U77" s="152">
        <f t="shared" si="38"/>
        <v>370.5</v>
      </c>
      <c r="V77" s="153">
        <f t="shared" si="35"/>
        <v>12.836707152496626</v>
      </c>
      <c r="W77" s="156">
        <f t="shared" si="36"/>
        <v>0.64642375168690958</v>
      </c>
    </row>
    <row r="78" spans="1:23" x14ac:dyDescent="0.35">
      <c r="A78" s="472" t="s">
        <v>72</v>
      </c>
      <c r="B78" s="253">
        <v>3492</v>
      </c>
      <c r="C78" s="152">
        <v>156</v>
      </c>
      <c r="D78" s="153">
        <f t="shared" si="39"/>
        <v>22.384615384615383</v>
      </c>
      <c r="E78" s="154">
        <v>1029</v>
      </c>
      <c r="F78" s="152">
        <v>48</v>
      </c>
      <c r="G78" s="153">
        <f t="shared" si="29"/>
        <v>21.4375</v>
      </c>
      <c r="H78" s="154">
        <f t="shared" si="31"/>
        <v>4521</v>
      </c>
      <c r="I78" s="152">
        <f t="shared" si="32"/>
        <v>204</v>
      </c>
      <c r="J78" s="153">
        <f t="shared" si="33"/>
        <v>22.161764705882351</v>
      </c>
      <c r="K78" s="156">
        <f t="shared" si="34"/>
        <v>0.76470588235294112</v>
      </c>
      <c r="L78" s="473"/>
      <c r="M78" s="474" t="s">
        <v>72</v>
      </c>
      <c r="N78" s="154">
        <v>4191</v>
      </c>
      <c r="O78" s="152">
        <v>192</v>
      </c>
      <c r="P78" s="153">
        <f t="shared" si="40"/>
        <v>21.828125</v>
      </c>
      <c r="Q78" s="154">
        <v>1185</v>
      </c>
      <c r="R78" s="152">
        <v>57</v>
      </c>
      <c r="S78" s="153">
        <f t="shared" si="30"/>
        <v>20.789473684210527</v>
      </c>
      <c r="T78" s="154">
        <f t="shared" si="37"/>
        <v>5376</v>
      </c>
      <c r="U78" s="152">
        <f t="shared" si="38"/>
        <v>249</v>
      </c>
      <c r="V78" s="153">
        <f t="shared" si="35"/>
        <v>21.590361445783131</v>
      </c>
      <c r="W78" s="156">
        <f t="shared" si="36"/>
        <v>0.77108433734939763</v>
      </c>
    </row>
    <row r="79" spans="1:23" x14ac:dyDescent="0.35">
      <c r="A79" s="472" t="s">
        <v>73</v>
      </c>
      <c r="B79" s="253"/>
      <c r="C79" s="152"/>
      <c r="D79" s="153"/>
      <c r="E79" s="154">
        <v>141</v>
      </c>
      <c r="F79" s="152">
        <v>9</v>
      </c>
      <c r="G79" s="153">
        <f t="shared" si="29"/>
        <v>15.666666666666666</v>
      </c>
      <c r="H79" s="154">
        <f t="shared" si="31"/>
        <v>141</v>
      </c>
      <c r="I79" s="152">
        <f t="shared" si="32"/>
        <v>9</v>
      </c>
      <c r="J79" s="153">
        <f t="shared" si="33"/>
        <v>15.666666666666666</v>
      </c>
      <c r="K79" s="156">
        <f t="shared" si="34"/>
        <v>0</v>
      </c>
      <c r="L79" s="473"/>
      <c r="M79" s="474" t="s">
        <v>73</v>
      </c>
      <c r="N79" s="154"/>
      <c r="O79" s="152"/>
      <c r="P79" s="153"/>
      <c r="Q79" s="154">
        <v>141</v>
      </c>
      <c r="R79" s="152">
        <v>9</v>
      </c>
      <c r="S79" s="153">
        <f t="shared" si="30"/>
        <v>15.666666666666666</v>
      </c>
      <c r="T79" s="154">
        <f t="shared" si="37"/>
        <v>141</v>
      </c>
      <c r="U79" s="152">
        <f t="shared" si="38"/>
        <v>9</v>
      </c>
      <c r="V79" s="153">
        <f t="shared" si="35"/>
        <v>15.666666666666666</v>
      </c>
      <c r="W79" s="156">
        <f t="shared" si="36"/>
        <v>0</v>
      </c>
    </row>
    <row r="80" spans="1:23" x14ac:dyDescent="0.35">
      <c r="A80" s="472" t="s">
        <v>74</v>
      </c>
      <c r="B80" s="253"/>
      <c r="C80" s="152"/>
      <c r="D80" s="153"/>
      <c r="E80" s="154">
        <v>165</v>
      </c>
      <c r="F80" s="152">
        <v>17.5</v>
      </c>
      <c r="G80" s="153">
        <f t="shared" si="29"/>
        <v>9.4285714285714288</v>
      </c>
      <c r="H80" s="154">
        <f t="shared" si="31"/>
        <v>165</v>
      </c>
      <c r="I80" s="152">
        <f t="shared" si="32"/>
        <v>17.5</v>
      </c>
      <c r="J80" s="153">
        <f t="shared" si="33"/>
        <v>9.4285714285714288</v>
      </c>
      <c r="K80" s="156">
        <f t="shared" si="34"/>
        <v>0</v>
      </c>
      <c r="L80" s="473"/>
      <c r="M80" s="474" t="s">
        <v>74</v>
      </c>
      <c r="N80" s="154"/>
      <c r="O80" s="152"/>
      <c r="P80" s="153"/>
      <c r="Q80" s="154">
        <v>245</v>
      </c>
      <c r="R80" s="152">
        <v>26.75</v>
      </c>
      <c r="S80" s="153">
        <f t="shared" si="30"/>
        <v>9.1588785046728969</v>
      </c>
      <c r="T80" s="154">
        <f t="shared" si="37"/>
        <v>245</v>
      </c>
      <c r="U80" s="152">
        <f t="shared" si="38"/>
        <v>26.75</v>
      </c>
      <c r="V80" s="153">
        <f t="shared" si="35"/>
        <v>9.1588785046728969</v>
      </c>
      <c r="W80" s="156">
        <f t="shared" si="36"/>
        <v>0</v>
      </c>
    </row>
    <row r="81" spans="1:23" x14ac:dyDescent="0.35">
      <c r="A81" s="472" t="s">
        <v>75</v>
      </c>
      <c r="B81" s="253">
        <v>544</v>
      </c>
      <c r="C81" s="152">
        <v>40</v>
      </c>
      <c r="D81" s="153">
        <f>B81/C81</f>
        <v>13.6</v>
      </c>
      <c r="E81" s="154">
        <v>352</v>
      </c>
      <c r="F81" s="152">
        <v>30</v>
      </c>
      <c r="G81" s="153">
        <f t="shared" si="29"/>
        <v>11.733333333333333</v>
      </c>
      <c r="H81" s="154">
        <f t="shared" si="31"/>
        <v>896</v>
      </c>
      <c r="I81" s="152">
        <f t="shared" si="32"/>
        <v>70</v>
      </c>
      <c r="J81" s="153">
        <f t="shared" si="33"/>
        <v>12.8</v>
      </c>
      <c r="K81" s="156">
        <f t="shared" si="34"/>
        <v>0.5714285714285714</v>
      </c>
      <c r="L81" s="473"/>
      <c r="M81" s="474" t="s">
        <v>75</v>
      </c>
      <c r="N81" s="154">
        <v>544</v>
      </c>
      <c r="O81" s="152">
        <v>40</v>
      </c>
      <c r="P81" s="153">
        <f>N81/O81</f>
        <v>13.6</v>
      </c>
      <c r="Q81" s="154">
        <v>352</v>
      </c>
      <c r="R81" s="152">
        <v>30</v>
      </c>
      <c r="S81" s="153">
        <f t="shared" si="30"/>
        <v>11.733333333333333</v>
      </c>
      <c r="T81" s="154">
        <f t="shared" si="37"/>
        <v>896</v>
      </c>
      <c r="U81" s="152">
        <f t="shared" si="38"/>
        <v>70</v>
      </c>
      <c r="V81" s="153">
        <f t="shared" si="35"/>
        <v>12.8</v>
      </c>
      <c r="W81" s="156">
        <f t="shared" si="36"/>
        <v>0.5714285714285714</v>
      </c>
    </row>
    <row r="82" spans="1:23" x14ac:dyDescent="0.35">
      <c r="A82" s="472" t="s">
        <v>76</v>
      </c>
      <c r="B82" s="253">
        <v>7398</v>
      </c>
      <c r="C82" s="152">
        <v>327.39999999999998</v>
      </c>
      <c r="D82" s="153">
        <f>B82/C82</f>
        <v>22.596212583995115</v>
      </c>
      <c r="E82" s="154">
        <v>10482</v>
      </c>
      <c r="F82" s="152">
        <v>444</v>
      </c>
      <c r="G82" s="153">
        <f t="shared" si="29"/>
        <v>23.608108108108109</v>
      </c>
      <c r="H82" s="154">
        <f t="shared" si="31"/>
        <v>17880</v>
      </c>
      <c r="I82" s="152">
        <f t="shared" si="32"/>
        <v>771.4</v>
      </c>
      <c r="J82" s="153">
        <f t="shared" si="33"/>
        <v>23.178636245786883</v>
      </c>
      <c r="K82" s="156">
        <f t="shared" si="34"/>
        <v>0.4244231267824734</v>
      </c>
      <c r="L82" s="473"/>
      <c r="M82" s="474" t="s">
        <v>76</v>
      </c>
      <c r="N82" s="154">
        <v>9198</v>
      </c>
      <c r="O82" s="152">
        <v>414.4</v>
      </c>
      <c r="P82" s="153">
        <f>N82/O82</f>
        <v>22.195945945945947</v>
      </c>
      <c r="Q82" s="154">
        <v>12090</v>
      </c>
      <c r="R82" s="152">
        <v>522</v>
      </c>
      <c r="S82" s="153">
        <f t="shared" si="30"/>
        <v>23.160919540229884</v>
      </c>
      <c r="T82" s="154">
        <f t="shared" si="37"/>
        <v>21288</v>
      </c>
      <c r="U82" s="152">
        <f t="shared" si="38"/>
        <v>936.4</v>
      </c>
      <c r="V82" s="153">
        <f t="shared" si="35"/>
        <v>22.73387441264417</v>
      </c>
      <c r="W82" s="156">
        <f t="shared" si="36"/>
        <v>0.44254592054677488</v>
      </c>
    </row>
    <row r="83" spans="1:23" x14ac:dyDescent="0.35">
      <c r="A83" s="472" t="s">
        <v>77</v>
      </c>
      <c r="B83" s="253">
        <v>769</v>
      </c>
      <c r="C83" s="152">
        <v>79</v>
      </c>
      <c r="D83" s="153">
        <f>B83/C83</f>
        <v>9.7341772151898738</v>
      </c>
      <c r="E83" s="154">
        <v>107</v>
      </c>
      <c r="F83" s="152">
        <v>5.5</v>
      </c>
      <c r="G83" s="153">
        <f t="shared" si="29"/>
        <v>19.454545454545453</v>
      </c>
      <c r="H83" s="154">
        <f t="shared" si="31"/>
        <v>876</v>
      </c>
      <c r="I83" s="152">
        <f t="shared" si="32"/>
        <v>84.5</v>
      </c>
      <c r="J83" s="153">
        <f t="shared" si="33"/>
        <v>10.366863905325443</v>
      </c>
      <c r="K83" s="156">
        <f t="shared" si="34"/>
        <v>0.9349112426035503</v>
      </c>
      <c r="L83" s="473"/>
      <c r="M83" s="474" t="s">
        <v>77</v>
      </c>
      <c r="N83" s="154">
        <v>1099</v>
      </c>
      <c r="O83" s="152">
        <v>102</v>
      </c>
      <c r="P83" s="153">
        <f>N83/O83</f>
        <v>10.774509803921569</v>
      </c>
      <c r="Q83" s="154">
        <v>128</v>
      </c>
      <c r="R83" s="152">
        <v>6.5</v>
      </c>
      <c r="S83" s="153">
        <f t="shared" si="30"/>
        <v>19.692307692307693</v>
      </c>
      <c r="T83" s="154">
        <f t="shared" si="37"/>
        <v>1227</v>
      </c>
      <c r="U83" s="152">
        <f t="shared" si="38"/>
        <v>108.5</v>
      </c>
      <c r="V83" s="153">
        <f t="shared" si="35"/>
        <v>11.308755760368664</v>
      </c>
      <c r="W83" s="156">
        <f t="shared" si="36"/>
        <v>0.94009216589861755</v>
      </c>
    </row>
    <row r="84" spans="1:23" x14ac:dyDescent="0.35">
      <c r="A84" s="140" t="s">
        <v>78</v>
      </c>
      <c r="B84" s="475">
        <v>102</v>
      </c>
      <c r="C84" s="488">
        <v>9</v>
      </c>
      <c r="D84" s="482">
        <f t="shared" ref="D84" si="41">B84/C84</f>
        <v>11.333333333333334</v>
      </c>
      <c r="E84" s="475"/>
      <c r="F84" s="486"/>
      <c r="G84" s="487"/>
      <c r="H84" s="475">
        <f t="shared" si="31"/>
        <v>102</v>
      </c>
      <c r="I84" s="486">
        <f t="shared" si="32"/>
        <v>9</v>
      </c>
      <c r="J84" s="487">
        <f t="shared" si="33"/>
        <v>11.333333333333334</v>
      </c>
      <c r="K84" s="156">
        <f t="shared" si="34"/>
        <v>1</v>
      </c>
      <c r="L84" s="105"/>
      <c r="M84" s="489" t="s">
        <v>78</v>
      </c>
      <c r="N84" s="475">
        <v>222</v>
      </c>
      <c r="O84" s="486">
        <v>15</v>
      </c>
      <c r="P84" s="487">
        <f t="shared" ref="P84" si="42">N84/O84</f>
        <v>14.8</v>
      </c>
      <c r="Q84" s="475"/>
      <c r="R84" s="152"/>
      <c r="S84" s="490"/>
      <c r="T84" s="475">
        <f t="shared" si="37"/>
        <v>222</v>
      </c>
      <c r="U84" s="152">
        <f t="shared" si="38"/>
        <v>15</v>
      </c>
      <c r="V84" s="153">
        <f t="shared" si="35"/>
        <v>14.8</v>
      </c>
      <c r="W84" s="156">
        <f t="shared" si="36"/>
        <v>1</v>
      </c>
    </row>
    <row r="85" spans="1:23" x14ac:dyDescent="0.35">
      <c r="A85" s="472" t="s">
        <v>79</v>
      </c>
      <c r="B85" s="253"/>
      <c r="C85" s="152"/>
      <c r="D85" s="153"/>
      <c r="E85" s="154">
        <v>123</v>
      </c>
      <c r="F85" s="152">
        <v>8</v>
      </c>
      <c r="G85" s="153">
        <f t="shared" si="29"/>
        <v>15.375</v>
      </c>
      <c r="H85" s="154">
        <f t="shared" si="31"/>
        <v>123</v>
      </c>
      <c r="I85" s="152">
        <f t="shared" si="32"/>
        <v>8</v>
      </c>
      <c r="J85" s="153">
        <f t="shared" si="33"/>
        <v>15.375</v>
      </c>
      <c r="K85" s="156">
        <f t="shared" si="34"/>
        <v>0</v>
      </c>
      <c r="L85" s="473"/>
      <c r="M85" s="474" t="s">
        <v>79</v>
      </c>
      <c r="N85" s="154"/>
      <c r="O85" s="152"/>
      <c r="P85" s="153"/>
      <c r="Q85" s="154">
        <v>123</v>
      </c>
      <c r="R85" s="152">
        <v>8</v>
      </c>
      <c r="S85" s="153">
        <f t="shared" si="30"/>
        <v>15.375</v>
      </c>
      <c r="T85" s="154">
        <f t="shared" si="37"/>
        <v>123</v>
      </c>
      <c r="U85" s="152">
        <f t="shared" si="38"/>
        <v>8</v>
      </c>
      <c r="V85" s="153">
        <f t="shared" si="35"/>
        <v>15.375</v>
      </c>
      <c r="W85" s="156">
        <f t="shared" si="36"/>
        <v>0</v>
      </c>
    </row>
    <row r="86" spans="1:23" x14ac:dyDescent="0.35">
      <c r="A86" s="472" t="s">
        <v>80</v>
      </c>
      <c r="B86" s="253">
        <v>26</v>
      </c>
      <c r="C86" s="152">
        <v>5.9</v>
      </c>
      <c r="D86" s="153">
        <f>B86/C86</f>
        <v>4.406779661016949</v>
      </c>
      <c r="E86" s="154">
        <v>32</v>
      </c>
      <c r="F86" s="152">
        <v>6.5</v>
      </c>
      <c r="G86" s="153">
        <f t="shared" si="29"/>
        <v>4.9230769230769234</v>
      </c>
      <c r="H86" s="154">
        <f t="shared" si="31"/>
        <v>58</v>
      </c>
      <c r="I86" s="152">
        <f t="shared" si="32"/>
        <v>12.4</v>
      </c>
      <c r="J86" s="153">
        <f t="shared" si="33"/>
        <v>4.67741935483871</v>
      </c>
      <c r="K86" s="156">
        <f t="shared" si="34"/>
        <v>0.47580645161290325</v>
      </c>
      <c r="L86" s="473"/>
      <c r="M86" s="474" t="s">
        <v>80</v>
      </c>
      <c r="N86" s="154">
        <v>38</v>
      </c>
      <c r="O86" s="152">
        <v>8.4</v>
      </c>
      <c r="P86" s="153">
        <f>N86/O86</f>
        <v>4.5238095238095237</v>
      </c>
      <c r="Q86" s="154">
        <v>38</v>
      </c>
      <c r="R86" s="152">
        <v>8</v>
      </c>
      <c r="S86" s="153">
        <f t="shared" si="30"/>
        <v>4.75</v>
      </c>
      <c r="T86" s="154">
        <f t="shared" si="37"/>
        <v>76</v>
      </c>
      <c r="U86" s="152">
        <f t="shared" si="38"/>
        <v>16.399999999999999</v>
      </c>
      <c r="V86" s="153">
        <f t="shared" si="35"/>
        <v>4.6341463414634152</v>
      </c>
      <c r="W86" s="156">
        <f t="shared" si="36"/>
        <v>0.51219512195121952</v>
      </c>
    </row>
    <row r="87" spans="1:23" x14ac:dyDescent="0.35">
      <c r="A87" s="472" t="s">
        <v>81</v>
      </c>
      <c r="B87" s="253">
        <v>5841</v>
      </c>
      <c r="C87" s="152">
        <v>244.2</v>
      </c>
      <c r="D87" s="153">
        <f>B87/C87</f>
        <v>23.918918918918919</v>
      </c>
      <c r="E87" s="154">
        <v>4959</v>
      </c>
      <c r="F87" s="152">
        <v>198</v>
      </c>
      <c r="G87" s="153">
        <f t="shared" si="29"/>
        <v>25.045454545454547</v>
      </c>
      <c r="H87" s="154">
        <f t="shared" si="31"/>
        <v>10800</v>
      </c>
      <c r="I87" s="152">
        <f t="shared" si="32"/>
        <v>442.2</v>
      </c>
      <c r="J87" s="153">
        <f t="shared" si="33"/>
        <v>24.423337856173678</v>
      </c>
      <c r="K87" s="156">
        <f t="shared" si="34"/>
        <v>0.55223880597014929</v>
      </c>
      <c r="L87" s="473"/>
      <c r="M87" s="474" t="s">
        <v>81</v>
      </c>
      <c r="N87" s="154">
        <v>7179</v>
      </c>
      <c r="O87" s="152">
        <v>310.2</v>
      </c>
      <c r="P87" s="153">
        <f>N87/O87</f>
        <v>23.1431334622824</v>
      </c>
      <c r="Q87" s="154">
        <v>5691</v>
      </c>
      <c r="R87" s="152">
        <v>228</v>
      </c>
      <c r="S87" s="153">
        <f t="shared" si="30"/>
        <v>24.960526315789473</v>
      </c>
      <c r="T87" s="154">
        <f t="shared" si="37"/>
        <v>12870</v>
      </c>
      <c r="U87" s="152">
        <f t="shared" si="38"/>
        <v>538.20000000000005</v>
      </c>
      <c r="V87" s="153">
        <f t="shared" si="35"/>
        <v>23.913043478260867</v>
      </c>
      <c r="W87" s="156">
        <f t="shared" si="36"/>
        <v>0.57636566332218497</v>
      </c>
    </row>
    <row r="88" spans="1:23" x14ac:dyDescent="0.35">
      <c r="A88" s="472" t="s">
        <v>82</v>
      </c>
      <c r="B88" s="253">
        <v>1332</v>
      </c>
      <c r="C88" s="152">
        <v>120.25</v>
      </c>
      <c r="D88" s="153">
        <f>B88/C88</f>
        <v>11.076923076923077</v>
      </c>
      <c r="E88" s="154">
        <v>1425</v>
      </c>
      <c r="F88" s="152">
        <v>146.75</v>
      </c>
      <c r="G88" s="153">
        <f t="shared" si="29"/>
        <v>9.7103918228279387</v>
      </c>
      <c r="H88" s="154">
        <f t="shared" si="31"/>
        <v>2757</v>
      </c>
      <c r="I88" s="152">
        <f t="shared" si="32"/>
        <v>267</v>
      </c>
      <c r="J88" s="153">
        <f t="shared" si="33"/>
        <v>10.325842696629213</v>
      </c>
      <c r="K88" s="156">
        <f t="shared" si="34"/>
        <v>0.45037453183520598</v>
      </c>
      <c r="L88" s="473"/>
      <c r="M88" s="474" t="s">
        <v>82</v>
      </c>
      <c r="N88" s="154">
        <v>1630</v>
      </c>
      <c r="O88" s="152">
        <v>139.75</v>
      </c>
      <c r="P88" s="153">
        <f>N88/O88</f>
        <v>11.663685152057244</v>
      </c>
      <c r="Q88" s="154">
        <v>1818</v>
      </c>
      <c r="R88" s="152">
        <v>180.75</v>
      </c>
      <c r="S88" s="153">
        <f t="shared" si="30"/>
        <v>10.058091286307054</v>
      </c>
      <c r="T88" s="154">
        <f t="shared" si="37"/>
        <v>3448</v>
      </c>
      <c r="U88" s="152">
        <f t="shared" si="38"/>
        <v>320.5</v>
      </c>
      <c r="V88" s="153">
        <f t="shared" si="35"/>
        <v>10.758190327613104</v>
      </c>
      <c r="W88" s="156">
        <f t="shared" si="36"/>
        <v>0.43603744149765988</v>
      </c>
    </row>
    <row r="89" spans="1:23" x14ac:dyDescent="0.35">
      <c r="A89" s="472" t="s">
        <v>83</v>
      </c>
      <c r="B89" s="253">
        <v>2384</v>
      </c>
      <c r="C89" s="152">
        <v>131.6</v>
      </c>
      <c r="D89" s="153">
        <f>B89/C89</f>
        <v>18.11550151975684</v>
      </c>
      <c r="E89" s="154">
        <v>1977</v>
      </c>
      <c r="F89" s="152">
        <v>119</v>
      </c>
      <c r="G89" s="153">
        <f t="shared" si="29"/>
        <v>16.613445378151262</v>
      </c>
      <c r="H89" s="154">
        <f t="shared" ref="H89:H95" si="43">B89+E89</f>
        <v>4361</v>
      </c>
      <c r="I89" s="152">
        <f t="shared" si="32"/>
        <v>250.6</v>
      </c>
      <c r="J89" s="153">
        <f t="shared" si="33"/>
        <v>17.402234636871508</v>
      </c>
      <c r="K89" s="156">
        <f t="shared" si="34"/>
        <v>0.52513966480446927</v>
      </c>
      <c r="L89" s="473"/>
      <c r="M89" s="474" t="s">
        <v>83</v>
      </c>
      <c r="N89" s="154">
        <v>2738</v>
      </c>
      <c r="O89" s="152">
        <v>152.6</v>
      </c>
      <c r="P89" s="153">
        <f>N89/O89</f>
        <v>17.942332896461338</v>
      </c>
      <c r="Q89" s="154">
        <v>2388</v>
      </c>
      <c r="R89" s="152">
        <v>143</v>
      </c>
      <c r="S89" s="153">
        <f t="shared" si="30"/>
        <v>16.6993006993007</v>
      </c>
      <c r="T89" s="154">
        <f t="shared" si="37"/>
        <v>5126</v>
      </c>
      <c r="U89" s="152">
        <f t="shared" si="38"/>
        <v>295.60000000000002</v>
      </c>
      <c r="V89" s="153">
        <f t="shared" si="35"/>
        <v>17.341001353179973</v>
      </c>
      <c r="W89" s="156">
        <f t="shared" si="36"/>
        <v>0.51623815967523679</v>
      </c>
    </row>
    <row r="90" spans="1:23" x14ac:dyDescent="0.35">
      <c r="A90" s="472" t="s">
        <v>84</v>
      </c>
      <c r="B90" s="253"/>
      <c r="C90" s="152"/>
      <c r="D90" s="153"/>
      <c r="E90" s="154">
        <v>1740</v>
      </c>
      <c r="F90" s="152">
        <v>120</v>
      </c>
      <c r="G90" s="153">
        <f t="shared" si="29"/>
        <v>14.5</v>
      </c>
      <c r="H90" s="154">
        <f t="shared" si="43"/>
        <v>1740</v>
      </c>
      <c r="I90" s="152">
        <f t="shared" ref="I90:I95" si="44">C90+F90</f>
        <v>120</v>
      </c>
      <c r="J90" s="153">
        <f t="shared" ref="J90:J95" si="45">H90/I90</f>
        <v>14.5</v>
      </c>
      <c r="K90" s="156">
        <f t="shared" ref="K90:K95" si="46">C90/I90</f>
        <v>0</v>
      </c>
      <c r="L90" s="473"/>
      <c r="M90" s="474" t="s">
        <v>84</v>
      </c>
      <c r="N90" s="154"/>
      <c r="O90" s="152"/>
      <c r="P90" s="153"/>
      <c r="Q90" s="154">
        <v>2072</v>
      </c>
      <c r="R90" s="152">
        <v>137</v>
      </c>
      <c r="S90" s="153">
        <f t="shared" si="30"/>
        <v>15.124087591240876</v>
      </c>
      <c r="T90" s="154">
        <f t="shared" si="37"/>
        <v>2072</v>
      </c>
      <c r="U90" s="152">
        <f t="shared" si="38"/>
        <v>137</v>
      </c>
      <c r="V90" s="153">
        <f t="shared" ref="V90:V95" si="47">T90/U90</f>
        <v>15.124087591240876</v>
      </c>
      <c r="W90" s="156">
        <f t="shared" ref="W90:W95" si="48">O90/U90</f>
        <v>0</v>
      </c>
    </row>
    <row r="91" spans="1:23" x14ac:dyDescent="0.35">
      <c r="A91" s="472" t="s">
        <v>85</v>
      </c>
      <c r="B91" s="253">
        <v>270</v>
      </c>
      <c r="C91" s="152">
        <v>27</v>
      </c>
      <c r="D91" s="153">
        <f t="shared" ref="D91:D95" si="49">B91/C91</f>
        <v>10</v>
      </c>
      <c r="E91" s="154">
        <v>30</v>
      </c>
      <c r="F91" s="152">
        <v>14.5</v>
      </c>
      <c r="G91" s="153">
        <f t="shared" si="29"/>
        <v>2.0689655172413794</v>
      </c>
      <c r="H91" s="154">
        <f t="shared" si="43"/>
        <v>300</v>
      </c>
      <c r="I91" s="152">
        <f t="shared" si="44"/>
        <v>41.5</v>
      </c>
      <c r="J91" s="153">
        <f t="shared" si="45"/>
        <v>7.2289156626506026</v>
      </c>
      <c r="K91" s="156">
        <f t="shared" si="46"/>
        <v>0.6506024096385542</v>
      </c>
      <c r="L91" s="473"/>
      <c r="M91" s="474" t="s">
        <v>85</v>
      </c>
      <c r="N91" s="154">
        <v>370</v>
      </c>
      <c r="O91" s="152">
        <v>36</v>
      </c>
      <c r="P91" s="153">
        <f t="shared" ref="P91:P95" si="50">N91/O91</f>
        <v>10.277777777777779</v>
      </c>
      <c r="Q91" s="154">
        <v>30</v>
      </c>
      <c r="R91" s="152">
        <v>17.5</v>
      </c>
      <c r="S91" s="153">
        <f t="shared" si="30"/>
        <v>1.7142857142857142</v>
      </c>
      <c r="T91" s="154">
        <f t="shared" si="37"/>
        <v>400</v>
      </c>
      <c r="U91" s="152">
        <f t="shared" si="38"/>
        <v>53.5</v>
      </c>
      <c r="V91" s="153">
        <f t="shared" si="47"/>
        <v>7.4766355140186915</v>
      </c>
      <c r="W91" s="156">
        <f t="shared" si="48"/>
        <v>0.67289719626168221</v>
      </c>
    </row>
    <row r="92" spans="1:23" x14ac:dyDescent="0.35">
      <c r="A92" s="472" t="s">
        <v>86</v>
      </c>
      <c r="B92" s="253">
        <v>892</v>
      </c>
      <c r="C92" s="152">
        <v>55.7</v>
      </c>
      <c r="D92" s="153">
        <f t="shared" si="49"/>
        <v>16.01436265709156</v>
      </c>
      <c r="E92" s="154">
        <v>680</v>
      </c>
      <c r="F92" s="152">
        <v>48</v>
      </c>
      <c r="G92" s="153">
        <f t="shared" si="29"/>
        <v>14.166666666666666</v>
      </c>
      <c r="H92" s="154">
        <f t="shared" si="43"/>
        <v>1572</v>
      </c>
      <c r="I92" s="152">
        <f t="shared" si="44"/>
        <v>103.7</v>
      </c>
      <c r="J92" s="153">
        <f t="shared" si="45"/>
        <v>15.159112825458052</v>
      </c>
      <c r="K92" s="156">
        <f t="shared" si="46"/>
        <v>0.53712632594021215</v>
      </c>
      <c r="L92" s="473"/>
      <c r="M92" s="474" t="s">
        <v>86</v>
      </c>
      <c r="N92" s="154">
        <v>940</v>
      </c>
      <c r="O92" s="152">
        <v>59.66</v>
      </c>
      <c r="P92" s="153">
        <f t="shared" si="50"/>
        <v>15.755950385517936</v>
      </c>
      <c r="Q92" s="154">
        <v>680</v>
      </c>
      <c r="R92" s="152">
        <v>48</v>
      </c>
      <c r="S92" s="153">
        <f t="shared" si="30"/>
        <v>14.166666666666666</v>
      </c>
      <c r="T92" s="154">
        <f t="shared" si="37"/>
        <v>1620</v>
      </c>
      <c r="U92" s="152">
        <f t="shared" si="38"/>
        <v>107.66</v>
      </c>
      <c r="V92" s="153">
        <f t="shared" si="47"/>
        <v>15.047371354263422</v>
      </c>
      <c r="W92" s="156">
        <f t="shared" si="48"/>
        <v>0.55415195987367638</v>
      </c>
    </row>
    <row r="93" spans="1:23" x14ac:dyDescent="0.35">
      <c r="A93" s="472" t="s">
        <v>87</v>
      </c>
      <c r="B93" s="253">
        <v>643</v>
      </c>
      <c r="C93" s="152">
        <v>56.5</v>
      </c>
      <c r="D93" s="153">
        <f t="shared" si="49"/>
        <v>11.380530973451327</v>
      </c>
      <c r="E93" s="154">
        <v>762</v>
      </c>
      <c r="F93" s="152">
        <v>60.5</v>
      </c>
      <c r="G93" s="153">
        <f t="shared" si="29"/>
        <v>12.595041322314049</v>
      </c>
      <c r="H93" s="154">
        <f t="shared" si="43"/>
        <v>1405</v>
      </c>
      <c r="I93" s="152">
        <f t="shared" si="44"/>
        <v>117</v>
      </c>
      <c r="J93" s="153">
        <f t="shared" si="45"/>
        <v>12.008547008547009</v>
      </c>
      <c r="K93" s="156">
        <f t="shared" si="46"/>
        <v>0.48290598290598291</v>
      </c>
      <c r="L93" s="473"/>
      <c r="M93" s="474" t="s">
        <v>87</v>
      </c>
      <c r="N93" s="154">
        <v>676</v>
      </c>
      <c r="O93" s="152">
        <v>59.5</v>
      </c>
      <c r="P93" s="153">
        <f t="shared" si="50"/>
        <v>11.361344537815127</v>
      </c>
      <c r="Q93" s="154">
        <v>789</v>
      </c>
      <c r="R93" s="152">
        <v>63.5</v>
      </c>
      <c r="S93" s="153">
        <f t="shared" si="30"/>
        <v>12.4251968503937</v>
      </c>
      <c r="T93" s="154">
        <f t="shared" si="37"/>
        <v>1465</v>
      </c>
      <c r="U93" s="152">
        <f t="shared" si="38"/>
        <v>123</v>
      </c>
      <c r="V93" s="153">
        <f t="shared" si="47"/>
        <v>11.910569105691057</v>
      </c>
      <c r="W93" s="156">
        <f t="shared" si="48"/>
        <v>0.48373983739837401</v>
      </c>
    </row>
    <row r="94" spans="1:23" x14ac:dyDescent="0.35">
      <c r="A94" s="140" t="s">
        <v>88</v>
      </c>
      <c r="B94" s="475">
        <v>1052</v>
      </c>
      <c r="C94" s="488">
        <v>89.15</v>
      </c>
      <c r="D94" s="482">
        <f t="shared" si="49"/>
        <v>11.800336511497475</v>
      </c>
      <c r="E94" s="475">
        <v>1002</v>
      </c>
      <c r="F94" s="486">
        <v>76</v>
      </c>
      <c r="G94" s="487">
        <f t="shared" si="29"/>
        <v>13.184210526315789</v>
      </c>
      <c r="H94" s="475">
        <f t="shared" si="43"/>
        <v>2054</v>
      </c>
      <c r="I94" s="486">
        <f t="shared" si="44"/>
        <v>165.15</v>
      </c>
      <c r="J94" s="487">
        <f t="shared" si="45"/>
        <v>12.437178322736905</v>
      </c>
      <c r="K94" s="156">
        <f t="shared" si="46"/>
        <v>0.53981229185588864</v>
      </c>
      <c r="L94" s="105"/>
      <c r="M94" s="474" t="s">
        <v>88</v>
      </c>
      <c r="N94" s="475">
        <v>1105</v>
      </c>
      <c r="O94" s="486">
        <v>94.73</v>
      </c>
      <c r="P94" s="487">
        <f t="shared" si="50"/>
        <v>11.664731341708011</v>
      </c>
      <c r="Q94" s="475">
        <v>1026</v>
      </c>
      <c r="R94" s="152">
        <v>79</v>
      </c>
      <c r="S94" s="153">
        <f t="shared" si="30"/>
        <v>12.987341772151899</v>
      </c>
      <c r="T94" s="475">
        <f t="shared" si="37"/>
        <v>2131</v>
      </c>
      <c r="U94" s="152">
        <f t="shared" si="38"/>
        <v>173.73000000000002</v>
      </c>
      <c r="V94" s="153">
        <f t="shared" si="47"/>
        <v>12.26616013354055</v>
      </c>
      <c r="W94" s="156">
        <f t="shared" si="48"/>
        <v>0.54527139814654924</v>
      </c>
    </row>
    <row r="95" spans="1:23" x14ac:dyDescent="0.35">
      <c r="A95" s="472" t="s">
        <v>89</v>
      </c>
      <c r="B95" s="253">
        <v>747</v>
      </c>
      <c r="C95" s="152">
        <v>37.6</v>
      </c>
      <c r="D95" s="153">
        <f t="shared" si="49"/>
        <v>19.867021276595743</v>
      </c>
      <c r="E95" s="154">
        <v>438</v>
      </c>
      <c r="F95" s="152">
        <v>21</v>
      </c>
      <c r="G95" s="153">
        <f t="shared" si="29"/>
        <v>20.857142857142858</v>
      </c>
      <c r="H95" s="154">
        <f t="shared" si="43"/>
        <v>1185</v>
      </c>
      <c r="I95" s="152">
        <f t="shared" si="44"/>
        <v>58.6</v>
      </c>
      <c r="J95" s="153">
        <f t="shared" si="45"/>
        <v>20.221843003412967</v>
      </c>
      <c r="K95" s="156">
        <f t="shared" si="46"/>
        <v>0.64163822525597269</v>
      </c>
      <c r="L95" s="473"/>
      <c r="M95" s="474" t="s">
        <v>89</v>
      </c>
      <c r="N95" s="154">
        <v>846</v>
      </c>
      <c r="O95" s="152">
        <v>43.6</v>
      </c>
      <c r="P95" s="153">
        <f t="shared" si="50"/>
        <v>19.403669724770641</v>
      </c>
      <c r="Q95" s="154">
        <v>642</v>
      </c>
      <c r="R95" s="152">
        <v>33</v>
      </c>
      <c r="S95" s="153">
        <f t="shared" si="30"/>
        <v>19.454545454545453</v>
      </c>
      <c r="T95" s="154">
        <f t="shared" si="37"/>
        <v>1488</v>
      </c>
      <c r="U95" s="152">
        <f t="shared" si="38"/>
        <v>76.599999999999994</v>
      </c>
      <c r="V95" s="153">
        <f t="shared" si="47"/>
        <v>19.425587467362927</v>
      </c>
      <c r="W95" s="156">
        <f t="shared" si="48"/>
        <v>0.56919060052219328</v>
      </c>
    </row>
    <row r="96" spans="1:23" ht="15.5" x14ac:dyDescent="0.35">
      <c r="M96" s="469"/>
      <c r="N96" s="470"/>
      <c r="O96" s="477"/>
      <c r="P96" s="470"/>
      <c r="Q96" s="470"/>
      <c r="R96" s="470"/>
      <c r="S96" s="470"/>
      <c r="T96" s="470"/>
      <c r="U96" s="470"/>
      <c r="V96" s="470"/>
      <c r="W96" s="470"/>
    </row>
    <row r="99" spans="1:1" x14ac:dyDescent="0.35">
      <c r="A99" s="373" t="s">
        <v>1248</v>
      </c>
    </row>
  </sheetData>
  <sheetProtection sort="0"/>
  <mergeCells count="8">
    <mergeCell ref="A1:K1"/>
    <mergeCell ref="B2:D2"/>
    <mergeCell ref="E2:G2"/>
    <mergeCell ref="H2:K2"/>
    <mergeCell ref="M1:W1"/>
    <mergeCell ref="N2:P2"/>
    <mergeCell ref="Q2:S2"/>
    <mergeCell ref="T2:W2"/>
  </mergeCells>
  <printOptions horizontalCentered="1"/>
  <pageMargins left="0.25" right="0.25" top="0.75" bottom="0.75" header="0.3" footer="0.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7:H21"/>
  <sheetViews>
    <sheetView view="pageLayout" zoomScale="75" zoomScaleNormal="100" zoomScalePageLayoutView="75" workbookViewId="0">
      <selection activeCell="B7" sqref="B7:G7"/>
    </sheetView>
  </sheetViews>
  <sheetFormatPr defaultColWidth="9.1796875" defaultRowHeight="14.5" x14ac:dyDescent="0.35"/>
  <cols>
    <col min="1" max="1" width="9.1796875" style="3"/>
    <col min="2" max="2" width="10.453125" style="8" customWidth="1"/>
    <col min="3" max="7" width="9.1796875" style="8"/>
    <col min="8" max="8" width="9.1796875" style="3"/>
    <col min="9" max="16384" width="9.1796875" style="4"/>
  </cols>
  <sheetData>
    <row r="7" spans="2:7" ht="25.5" customHeight="1" x14ac:dyDescent="0.35">
      <c r="B7" s="602" t="s">
        <v>93</v>
      </c>
      <c r="C7" s="602"/>
      <c r="D7" s="602"/>
      <c r="E7" s="602"/>
      <c r="F7" s="602"/>
      <c r="G7" s="602"/>
    </row>
    <row r="10" spans="2:7" ht="49.5" customHeight="1" x14ac:dyDescent="0.35">
      <c r="B10" s="603" t="s">
        <v>94</v>
      </c>
      <c r="C10" s="603"/>
      <c r="D10" s="603"/>
      <c r="E10" s="603"/>
      <c r="F10" s="603"/>
      <c r="G10" s="603"/>
    </row>
    <row r="11" spans="2:7" x14ac:dyDescent="0.35">
      <c r="B11" s="15"/>
      <c r="C11" s="15"/>
      <c r="D11" s="15"/>
      <c r="E11" s="15"/>
      <c r="F11" s="15"/>
      <c r="G11" s="15"/>
    </row>
    <row r="12" spans="2:7" ht="21" x14ac:dyDescent="0.5">
      <c r="B12" s="620"/>
      <c r="C12" s="620"/>
      <c r="D12" s="620"/>
      <c r="E12" s="620"/>
      <c r="F12" s="620"/>
      <c r="G12" s="620"/>
    </row>
    <row r="16" spans="2:7" ht="65" customHeight="1" x14ac:dyDescent="0.35">
      <c r="B16" s="79" t="s">
        <v>97</v>
      </c>
      <c r="C16" s="606" t="s">
        <v>1255</v>
      </c>
      <c r="D16" s="606"/>
      <c r="E16" s="606"/>
      <c r="F16" s="606"/>
      <c r="G16" s="606"/>
    </row>
    <row r="17" spans="1:8" ht="15" customHeight="1" x14ac:dyDescent="0.35">
      <c r="B17" s="16"/>
    </row>
    <row r="19" spans="1:8" x14ac:dyDescent="0.35">
      <c r="A19" s="619"/>
      <c r="B19" s="619"/>
      <c r="C19" s="619"/>
      <c r="D19" s="619"/>
      <c r="E19" s="619"/>
      <c r="F19" s="619"/>
      <c r="G19" s="619"/>
      <c r="H19" s="619"/>
    </row>
    <row r="21" spans="1:8" x14ac:dyDescent="0.35">
      <c r="A21" s="619"/>
      <c r="B21" s="619"/>
      <c r="C21" s="619"/>
      <c r="D21" s="619"/>
      <c r="E21" s="619"/>
      <c r="F21" s="619"/>
      <c r="G21" s="619"/>
      <c r="H21" s="619"/>
    </row>
  </sheetData>
  <mergeCells count="6">
    <mergeCell ref="A21:H21"/>
    <mergeCell ref="B7:G7"/>
    <mergeCell ref="B10:G10"/>
    <mergeCell ref="B12:G12"/>
    <mergeCell ref="A19:H19"/>
    <mergeCell ref="C16:G16"/>
  </mergeCells>
  <printOptions horizontalCentered="1"/>
  <pageMargins left="0.7" right="0.7" top="0.75" bottom="0.75" header="0.3" footer="0.3"/>
  <pageSetup orientation="portrait" r:id="rId1"/>
  <headerFooter>
    <oddFooter>&amp;L&amp;"Roboto,Bold"&amp;9Resource Planning Toolkit Updated May, 2020&amp;C&amp;"Roboto,Regular"&amp;9Page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K55"/>
  <sheetViews>
    <sheetView zoomScale="75" zoomScaleNormal="75" workbookViewId="0">
      <selection activeCell="A9" sqref="A9"/>
    </sheetView>
  </sheetViews>
  <sheetFormatPr defaultColWidth="9.1796875" defaultRowHeight="14.5" x14ac:dyDescent="0.35"/>
  <cols>
    <col min="1" max="1" width="40.453125" style="550" customWidth="1"/>
    <col min="2" max="2" width="13.36328125" style="548" bestFit="1" customWidth="1"/>
    <col min="3" max="3" width="9.7265625" style="548" bestFit="1" customWidth="1"/>
    <col min="4" max="4" width="1.26953125" style="534" customWidth="1"/>
    <col min="5" max="5" width="43.90625" style="550" bestFit="1" customWidth="1"/>
    <col min="6" max="6" width="13.36328125" style="548" bestFit="1" customWidth="1"/>
    <col min="7" max="7" width="9.7265625" style="548" bestFit="1" customWidth="1"/>
    <col min="8" max="16384" width="9.1796875" style="540"/>
  </cols>
  <sheetData>
    <row r="1" spans="1:7" s="534" customFormat="1" ht="27.75" customHeight="1" x14ac:dyDescent="0.35">
      <c r="A1" s="621" t="s">
        <v>1311</v>
      </c>
      <c r="B1" s="621"/>
      <c r="C1" s="621"/>
      <c r="D1" s="621"/>
      <c r="E1" s="621"/>
      <c r="F1" s="621"/>
      <c r="G1" s="621"/>
    </row>
    <row r="2" spans="1:7" s="534" customFormat="1" ht="18.75" customHeight="1" x14ac:dyDescent="0.35">
      <c r="A2" s="535" t="s">
        <v>1406</v>
      </c>
      <c r="B2" s="332" t="s">
        <v>1407</v>
      </c>
      <c r="C2" s="332" t="s">
        <v>1408</v>
      </c>
      <c r="D2" s="536"/>
      <c r="E2" s="535" t="s">
        <v>1406</v>
      </c>
      <c r="F2" s="332" t="s">
        <v>1407</v>
      </c>
      <c r="G2" s="332" t="s">
        <v>1408</v>
      </c>
    </row>
    <row r="3" spans="1:7" ht="14.25" customHeight="1" x14ac:dyDescent="0.35">
      <c r="A3" s="537" t="s">
        <v>98</v>
      </c>
      <c r="B3" s="196">
        <v>5974</v>
      </c>
      <c r="C3" s="196">
        <v>22956</v>
      </c>
      <c r="D3" s="538"/>
      <c r="E3" s="539" t="s">
        <v>1377</v>
      </c>
      <c r="F3" s="196">
        <v>505</v>
      </c>
      <c r="G3" s="196">
        <v>1515</v>
      </c>
    </row>
    <row r="4" spans="1:7" ht="14.25" customHeight="1" x14ac:dyDescent="0.35">
      <c r="A4" s="537" t="s">
        <v>100</v>
      </c>
      <c r="B4" s="196">
        <v>5306</v>
      </c>
      <c r="C4" s="196">
        <v>15918</v>
      </c>
      <c r="D4" s="538"/>
      <c r="E4" s="539" t="s">
        <v>117</v>
      </c>
      <c r="F4" s="196">
        <v>496</v>
      </c>
      <c r="G4" s="196">
        <v>1488</v>
      </c>
    </row>
    <row r="5" spans="1:7" ht="14.25" customHeight="1" x14ac:dyDescent="0.35">
      <c r="A5" s="537" t="s">
        <v>102</v>
      </c>
      <c r="B5" s="196">
        <v>4470</v>
      </c>
      <c r="C5" s="196">
        <v>13410</v>
      </c>
      <c r="D5" s="538"/>
      <c r="E5" s="539" t="s">
        <v>103</v>
      </c>
      <c r="F5" s="196">
        <v>496</v>
      </c>
      <c r="G5" s="196">
        <v>1488</v>
      </c>
    </row>
    <row r="6" spans="1:7" ht="14.25" customHeight="1" x14ac:dyDescent="0.35">
      <c r="A6" s="537" t="s">
        <v>109</v>
      </c>
      <c r="B6" s="196">
        <v>4337</v>
      </c>
      <c r="C6" s="196">
        <v>13011</v>
      </c>
      <c r="D6" s="538"/>
      <c r="E6" s="539" t="s">
        <v>124</v>
      </c>
      <c r="F6" s="196">
        <v>494</v>
      </c>
      <c r="G6" s="196">
        <v>1415</v>
      </c>
    </row>
    <row r="7" spans="1:7" ht="14.25" customHeight="1" x14ac:dyDescent="0.35">
      <c r="A7" s="537" t="s">
        <v>105</v>
      </c>
      <c r="B7" s="196">
        <v>4012</v>
      </c>
      <c r="C7" s="196">
        <v>12036</v>
      </c>
      <c r="D7" s="538"/>
      <c r="E7" s="539" t="s">
        <v>104</v>
      </c>
      <c r="F7" s="196">
        <v>490</v>
      </c>
      <c r="G7" s="196">
        <v>1470</v>
      </c>
    </row>
    <row r="8" spans="1:7" ht="14.25" customHeight="1" x14ac:dyDescent="0.35">
      <c r="A8" s="537" t="s">
        <v>107</v>
      </c>
      <c r="B8" s="196">
        <v>3553</v>
      </c>
      <c r="C8" s="196">
        <v>10659</v>
      </c>
      <c r="D8" s="538"/>
      <c r="E8" s="539" t="s">
        <v>110</v>
      </c>
      <c r="F8" s="196">
        <v>480</v>
      </c>
      <c r="G8" s="196">
        <v>2880</v>
      </c>
    </row>
    <row r="9" spans="1:7" ht="14.25" customHeight="1" x14ac:dyDescent="0.35">
      <c r="A9" s="537" t="s">
        <v>112</v>
      </c>
      <c r="B9" s="196">
        <v>2190</v>
      </c>
      <c r="C9" s="196">
        <v>8760</v>
      </c>
      <c r="D9" s="538"/>
      <c r="E9" s="539" t="s">
        <v>120</v>
      </c>
      <c r="F9" s="196">
        <v>480</v>
      </c>
      <c r="G9" s="196">
        <v>1440</v>
      </c>
    </row>
    <row r="10" spans="1:7" ht="14.25" customHeight="1" x14ac:dyDescent="0.35">
      <c r="A10" s="541" t="s">
        <v>1378</v>
      </c>
      <c r="B10" s="196">
        <v>1979</v>
      </c>
      <c r="C10" s="196">
        <v>7916</v>
      </c>
      <c r="D10" s="538"/>
      <c r="E10" s="539" t="s">
        <v>99</v>
      </c>
      <c r="F10" s="196">
        <v>473</v>
      </c>
      <c r="G10" s="196">
        <v>2365</v>
      </c>
    </row>
    <row r="11" spans="1:7" ht="29" x14ac:dyDescent="0.35">
      <c r="A11" s="541" t="s">
        <v>1379</v>
      </c>
      <c r="B11" s="196">
        <v>1783</v>
      </c>
      <c r="C11" s="196">
        <v>3566</v>
      </c>
      <c r="D11" s="538"/>
      <c r="E11" s="539" t="s">
        <v>101</v>
      </c>
      <c r="F11" s="196">
        <v>471</v>
      </c>
      <c r="G11" s="196">
        <v>1413</v>
      </c>
    </row>
    <row r="12" spans="1:7" ht="14.25" customHeight="1" x14ac:dyDescent="0.35">
      <c r="A12" s="537" t="s">
        <v>114</v>
      </c>
      <c r="B12" s="196">
        <v>1676</v>
      </c>
      <c r="C12" s="196">
        <v>8380</v>
      </c>
      <c r="D12" s="538"/>
      <c r="E12" s="539" t="s">
        <v>130</v>
      </c>
      <c r="F12" s="196">
        <v>446</v>
      </c>
      <c r="G12" s="196">
        <v>1338</v>
      </c>
    </row>
    <row r="13" spans="1:7" ht="14.25" customHeight="1" x14ac:dyDescent="0.35">
      <c r="A13" s="537" t="s">
        <v>116</v>
      </c>
      <c r="B13" s="196">
        <v>1508</v>
      </c>
      <c r="C13" s="196">
        <v>6032</v>
      </c>
      <c r="D13" s="538"/>
      <c r="E13" s="539" t="s">
        <v>106</v>
      </c>
      <c r="F13" s="196">
        <v>442</v>
      </c>
      <c r="G13" s="196">
        <v>1326</v>
      </c>
    </row>
    <row r="14" spans="1:7" ht="14.25" customHeight="1" x14ac:dyDescent="0.35">
      <c r="A14" s="537" t="s">
        <v>121</v>
      </c>
      <c r="B14" s="196">
        <v>1491</v>
      </c>
      <c r="C14" s="196">
        <v>7455</v>
      </c>
      <c r="D14" s="538"/>
      <c r="E14" s="539" t="s">
        <v>132</v>
      </c>
      <c r="F14" s="196">
        <v>437</v>
      </c>
      <c r="G14" s="196">
        <v>1311</v>
      </c>
    </row>
    <row r="15" spans="1:7" ht="14.25" customHeight="1" x14ac:dyDescent="0.35">
      <c r="A15" s="537" t="s">
        <v>118</v>
      </c>
      <c r="B15" s="196">
        <v>1442</v>
      </c>
      <c r="C15" s="196">
        <v>4326</v>
      </c>
      <c r="D15" s="538"/>
      <c r="E15" s="539" t="s">
        <v>136</v>
      </c>
      <c r="F15" s="196">
        <v>430</v>
      </c>
      <c r="G15" s="196">
        <v>1290</v>
      </c>
    </row>
    <row r="16" spans="1:7" ht="14.25" customHeight="1" x14ac:dyDescent="0.35">
      <c r="A16" s="537" t="s">
        <v>123</v>
      </c>
      <c r="B16" s="196">
        <v>1393</v>
      </c>
      <c r="C16" s="196">
        <v>5572</v>
      </c>
      <c r="D16" s="538"/>
      <c r="E16" s="539" t="s">
        <v>108</v>
      </c>
      <c r="F16" s="196">
        <v>424</v>
      </c>
      <c r="G16" s="196">
        <v>1272</v>
      </c>
    </row>
    <row r="17" spans="1:7" ht="14.25" customHeight="1" x14ac:dyDescent="0.35">
      <c r="A17" s="537" t="s">
        <v>129</v>
      </c>
      <c r="B17" s="196">
        <v>1366</v>
      </c>
      <c r="C17" s="196">
        <v>4098</v>
      </c>
      <c r="D17" s="538"/>
      <c r="E17" s="539" t="s">
        <v>122</v>
      </c>
      <c r="F17" s="196">
        <v>424</v>
      </c>
      <c r="G17" s="196">
        <v>1272</v>
      </c>
    </row>
    <row r="18" spans="1:7" ht="14.25" customHeight="1" x14ac:dyDescent="0.35">
      <c r="A18" s="537" t="s">
        <v>125</v>
      </c>
      <c r="B18" s="196">
        <v>1319</v>
      </c>
      <c r="C18" s="196">
        <v>3957</v>
      </c>
      <c r="D18" s="538"/>
      <c r="E18" s="539" t="s">
        <v>111</v>
      </c>
      <c r="F18" s="196">
        <v>421</v>
      </c>
      <c r="G18" s="196">
        <v>842</v>
      </c>
    </row>
    <row r="19" spans="1:7" ht="14.25" customHeight="1" x14ac:dyDescent="0.35">
      <c r="A19" s="537" t="s">
        <v>131</v>
      </c>
      <c r="B19" s="196">
        <v>1314</v>
      </c>
      <c r="C19" s="196">
        <v>5256</v>
      </c>
      <c r="D19" s="538"/>
      <c r="E19" s="539" t="s">
        <v>115</v>
      </c>
      <c r="F19" s="196">
        <v>418</v>
      </c>
      <c r="G19" s="196">
        <v>2090</v>
      </c>
    </row>
    <row r="20" spans="1:7" ht="14.25" customHeight="1" x14ac:dyDescent="0.35">
      <c r="A20" s="537" t="s">
        <v>133</v>
      </c>
      <c r="B20" s="196">
        <v>1284</v>
      </c>
      <c r="C20" s="196">
        <v>3852</v>
      </c>
      <c r="D20" s="538"/>
      <c r="E20" s="539" t="s">
        <v>140</v>
      </c>
      <c r="F20" s="196">
        <v>413</v>
      </c>
      <c r="G20" s="196">
        <v>1239</v>
      </c>
    </row>
    <row r="21" spans="1:7" ht="14.25" customHeight="1" x14ac:dyDescent="0.35">
      <c r="A21" s="537" t="s">
        <v>135</v>
      </c>
      <c r="B21" s="196">
        <v>1219</v>
      </c>
      <c r="C21" s="196">
        <v>4876</v>
      </c>
      <c r="D21" s="538"/>
      <c r="E21" s="539" t="s">
        <v>126</v>
      </c>
      <c r="F21" s="196">
        <v>405</v>
      </c>
      <c r="G21" s="196">
        <v>1215</v>
      </c>
    </row>
    <row r="22" spans="1:7" ht="14.25" customHeight="1" x14ac:dyDescent="0.35">
      <c r="A22" s="541" t="s">
        <v>1380</v>
      </c>
      <c r="B22" s="196">
        <v>1217</v>
      </c>
      <c r="C22" s="196">
        <v>3651</v>
      </c>
      <c r="D22" s="538"/>
      <c r="E22" s="539" t="s">
        <v>128</v>
      </c>
      <c r="F22" s="196">
        <v>401</v>
      </c>
      <c r="G22" s="196">
        <v>2005</v>
      </c>
    </row>
    <row r="23" spans="1:7" ht="14.25" customHeight="1" x14ac:dyDescent="0.35">
      <c r="A23" s="537" t="s">
        <v>137</v>
      </c>
      <c r="B23" s="196">
        <v>1077</v>
      </c>
      <c r="C23" s="196">
        <v>3231</v>
      </c>
      <c r="D23" s="538"/>
      <c r="E23" s="539" t="s">
        <v>134</v>
      </c>
      <c r="F23" s="196">
        <v>383</v>
      </c>
      <c r="G23" s="196">
        <v>1149</v>
      </c>
    </row>
    <row r="24" spans="1:7" ht="14.25" customHeight="1" x14ac:dyDescent="0.35">
      <c r="A24" s="537" t="s">
        <v>154</v>
      </c>
      <c r="B24" s="196">
        <v>1072</v>
      </c>
      <c r="C24" s="196">
        <v>3216</v>
      </c>
      <c r="D24" s="538"/>
      <c r="E24" s="539" t="s">
        <v>146</v>
      </c>
      <c r="F24" s="196">
        <v>374</v>
      </c>
      <c r="G24" s="196">
        <v>1122</v>
      </c>
    </row>
    <row r="25" spans="1:7" ht="14.25" customHeight="1" x14ac:dyDescent="0.35">
      <c r="A25" s="537" t="s">
        <v>147</v>
      </c>
      <c r="B25" s="196">
        <v>1059</v>
      </c>
      <c r="C25" s="196">
        <v>3177</v>
      </c>
      <c r="D25" s="538"/>
      <c r="E25" s="539" t="s">
        <v>148</v>
      </c>
      <c r="F25" s="196">
        <v>374</v>
      </c>
      <c r="G25" s="196">
        <v>1122</v>
      </c>
    </row>
    <row r="26" spans="1:7" ht="14.25" customHeight="1" x14ac:dyDescent="0.35">
      <c r="A26" s="537" t="s">
        <v>127</v>
      </c>
      <c r="B26" s="196">
        <v>1040</v>
      </c>
      <c r="C26" s="196">
        <v>1040</v>
      </c>
      <c r="D26" s="538"/>
      <c r="E26" s="539" t="s">
        <v>142</v>
      </c>
      <c r="F26" s="196">
        <v>368</v>
      </c>
      <c r="G26" s="196">
        <v>1104</v>
      </c>
    </row>
    <row r="27" spans="1:7" ht="14.25" customHeight="1" x14ac:dyDescent="0.35">
      <c r="A27" s="537" t="s">
        <v>139</v>
      </c>
      <c r="B27" s="196">
        <v>1031</v>
      </c>
      <c r="C27" s="196">
        <v>4124</v>
      </c>
      <c r="D27" s="538"/>
      <c r="E27" s="539" t="s">
        <v>153</v>
      </c>
      <c r="F27" s="196">
        <v>366</v>
      </c>
      <c r="G27" s="196">
        <v>1464</v>
      </c>
    </row>
    <row r="28" spans="1:7" ht="14.25" customHeight="1" x14ac:dyDescent="0.35">
      <c r="A28" s="537" t="s">
        <v>145</v>
      </c>
      <c r="B28" s="196">
        <v>1028</v>
      </c>
      <c r="C28" s="196">
        <v>4112</v>
      </c>
      <c r="D28" s="538"/>
      <c r="E28" s="539" t="s">
        <v>150</v>
      </c>
      <c r="F28" s="196">
        <v>365</v>
      </c>
      <c r="G28" s="196">
        <v>1825</v>
      </c>
    </row>
    <row r="29" spans="1:7" ht="14.25" customHeight="1" x14ac:dyDescent="0.35">
      <c r="A29" s="537" t="s">
        <v>151</v>
      </c>
      <c r="B29" s="196">
        <v>1022</v>
      </c>
      <c r="C29" s="196">
        <v>5110</v>
      </c>
      <c r="D29" s="538"/>
      <c r="E29" s="539" t="s">
        <v>167</v>
      </c>
      <c r="F29" s="196">
        <v>365</v>
      </c>
      <c r="G29" s="196">
        <v>1460</v>
      </c>
    </row>
    <row r="30" spans="1:7" ht="14.25" customHeight="1" x14ac:dyDescent="0.35">
      <c r="A30" s="537" t="s">
        <v>141</v>
      </c>
      <c r="B30" s="196">
        <v>1019</v>
      </c>
      <c r="C30" s="196">
        <v>3057</v>
      </c>
      <c r="D30" s="538"/>
      <c r="E30" s="539" t="s">
        <v>138</v>
      </c>
      <c r="F30" s="196">
        <v>356</v>
      </c>
      <c r="G30" s="196">
        <v>1068</v>
      </c>
    </row>
    <row r="31" spans="1:7" ht="14.25" customHeight="1" x14ac:dyDescent="0.35">
      <c r="A31" s="537" t="s">
        <v>149</v>
      </c>
      <c r="B31" s="196">
        <v>998</v>
      </c>
      <c r="C31" s="196">
        <v>3992</v>
      </c>
      <c r="D31" s="538"/>
      <c r="E31" s="539" t="s">
        <v>152</v>
      </c>
      <c r="F31" s="196">
        <v>355</v>
      </c>
      <c r="G31" s="196">
        <v>1420</v>
      </c>
    </row>
    <row r="32" spans="1:7" ht="14.25" customHeight="1" x14ac:dyDescent="0.35">
      <c r="A32" s="537" t="s">
        <v>160</v>
      </c>
      <c r="B32" s="196">
        <v>985</v>
      </c>
      <c r="C32" s="196">
        <v>5910</v>
      </c>
      <c r="D32" s="538"/>
      <c r="E32" s="539" t="s">
        <v>119</v>
      </c>
      <c r="F32" s="196">
        <v>352</v>
      </c>
      <c r="G32" s="196">
        <v>1760</v>
      </c>
    </row>
    <row r="33" spans="1:7" ht="14.25" customHeight="1" x14ac:dyDescent="0.35">
      <c r="A33" s="537" t="s">
        <v>143</v>
      </c>
      <c r="B33" s="196">
        <v>971</v>
      </c>
      <c r="C33" s="196">
        <v>2913</v>
      </c>
      <c r="D33" s="538"/>
      <c r="E33" s="539" t="s">
        <v>168</v>
      </c>
      <c r="F33" s="196">
        <v>351</v>
      </c>
      <c r="G33" s="196">
        <v>351</v>
      </c>
    </row>
    <row r="34" spans="1:7" ht="14.25" customHeight="1" x14ac:dyDescent="0.35">
      <c r="A34" s="537" t="s">
        <v>156</v>
      </c>
      <c r="B34" s="196">
        <v>932</v>
      </c>
      <c r="C34" s="196">
        <v>2796</v>
      </c>
      <c r="D34" s="538"/>
      <c r="E34" s="539" t="s">
        <v>144</v>
      </c>
      <c r="F34" s="196">
        <v>346</v>
      </c>
      <c r="G34" s="196">
        <v>1038</v>
      </c>
    </row>
    <row r="35" spans="1:7" ht="14.25" customHeight="1" x14ac:dyDescent="0.35">
      <c r="A35" s="537" t="s">
        <v>162</v>
      </c>
      <c r="B35" s="196">
        <v>881</v>
      </c>
      <c r="C35" s="196">
        <v>2643</v>
      </c>
      <c r="D35" s="538"/>
      <c r="E35" s="539" t="s">
        <v>155</v>
      </c>
      <c r="F35" s="196">
        <v>346</v>
      </c>
      <c r="G35" s="196">
        <v>969</v>
      </c>
    </row>
    <row r="36" spans="1:7" ht="14.25" customHeight="1" x14ac:dyDescent="0.35">
      <c r="A36" s="537" t="s">
        <v>172</v>
      </c>
      <c r="B36" s="196">
        <v>841</v>
      </c>
      <c r="C36" s="196">
        <v>2523</v>
      </c>
      <c r="D36" s="538"/>
      <c r="E36" s="539" t="s">
        <v>169</v>
      </c>
      <c r="F36" s="196">
        <v>345</v>
      </c>
      <c r="G36" s="196">
        <v>1035</v>
      </c>
    </row>
    <row r="37" spans="1:7" ht="14.25" customHeight="1" x14ac:dyDescent="0.35">
      <c r="A37" s="537" t="s">
        <v>170</v>
      </c>
      <c r="B37" s="196">
        <v>825</v>
      </c>
      <c r="C37" s="196">
        <v>2475</v>
      </c>
      <c r="D37" s="538"/>
      <c r="E37" s="539" t="s">
        <v>157</v>
      </c>
      <c r="F37" s="196">
        <v>331</v>
      </c>
      <c r="G37" s="196">
        <v>993</v>
      </c>
    </row>
    <row r="38" spans="1:7" ht="14.25" customHeight="1" x14ac:dyDescent="0.35">
      <c r="A38" s="537" t="s">
        <v>158</v>
      </c>
      <c r="B38" s="196">
        <v>786</v>
      </c>
      <c r="C38" s="196">
        <v>3930</v>
      </c>
      <c r="D38" s="538"/>
      <c r="E38" s="539" t="s">
        <v>175</v>
      </c>
      <c r="F38" s="196">
        <v>330</v>
      </c>
      <c r="G38" s="196">
        <v>990</v>
      </c>
    </row>
    <row r="39" spans="1:7" ht="14.25" customHeight="1" x14ac:dyDescent="0.35">
      <c r="A39" s="537" t="s">
        <v>164</v>
      </c>
      <c r="B39" s="196">
        <v>771</v>
      </c>
      <c r="C39" s="196">
        <v>771</v>
      </c>
      <c r="D39" s="538"/>
      <c r="E39" s="539" t="s">
        <v>159</v>
      </c>
      <c r="F39" s="196">
        <v>319</v>
      </c>
      <c r="G39" s="196">
        <v>957</v>
      </c>
    </row>
    <row r="40" spans="1:7" ht="29" x14ac:dyDescent="0.35">
      <c r="A40" s="541" t="s">
        <v>1381</v>
      </c>
      <c r="B40" s="196">
        <v>768</v>
      </c>
      <c r="C40" s="196">
        <v>1536</v>
      </c>
      <c r="D40" s="538"/>
      <c r="E40" s="539" t="s">
        <v>171</v>
      </c>
      <c r="F40" s="196">
        <v>317</v>
      </c>
      <c r="G40" s="196">
        <v>1268</v>
      </c>
    </row>
    <row r="41" spans="1:7" ht="14.25" customHeight="1" x14ac:dyDescent="0.35">
      <c r="A41" s="537" t="s">
        <v>183</v>
      </c>
      <c r="B41" s="196">
        <v>761</v>
      </c>
      <c r="C41" s="196">
        <v>3805</v>
      </c>
      <c r="D41" s="538"/>
      <c r="E41" s="539" t="s">
        <v>186</v>
      </c>
      <c r="F41" s="196">
        <v>317</v>
      </c>
      <c r="G41" s="196">
        <v>951</v>
      </c>
    </row>
    <row r="42" spans="1:7" ht="14.25" customHeight="1" x14ac:dyDescent="0.35">
      <c r="A42" s="537" t="s">
        <v>179</v>
      </c>
      <c r="B42" s="196">
        <v>693</v>
      </c>
      <c r="C42" s="196">
        <v>2079</v>
      </c>
      <c r="D42" s="538"/>
      <c r="E42" s="539" t="s">
        <v>163</v>
      </c>
      <c r="F42" s="196">
        <v>303</v>
      </c>
      <c r="G42" s="196">
        <v>909</v>
      </c>
    </row>
    <row r="43" spans="1:7" ht="14.25" customHeight="1" x14ac:dyDescent="0.35">
      <c r="A43" s="537" t="s">
        <v>178</v>
      </c>
      <c r="B43" s="196">
        <v>681</v>
      </c>
      <c r="C43" s="196">
        <v>2724</v>
      </c>
      <c r="D43" s="538"/>
      <c r="E43" s="539" t="s">
        <v>161</v>
      </c>
      <c r="F43" s="196">
        <v>300</v>
      </c>
      <c r="G43" s="196">
        <v>900</v>
      </c>
    </row>
    <row r="44" spans="1:7" ht="14.25" customHeight="1" x14ac:dyDescent="0.35">
      <c r="A44" s="537" t="s">
        <v>174</v>
      </c>
      <c r="B44" s="196">
        <v>676</v>
      </c>
      <c r="C44" s="196">
        <v>2704</v>
      </c>
      <c r="D44" s="538"/>
      <c r="E44" s="539" t="s">
        <v>173</v>
      </c>
      <c r="F44" s="196">
        <v>289</v>
      </c>
      <c r="G44" s="196">
        <v>713</v>
      </c>
    </row>
    <row r="45" spans="1:7" ht="14.25" customHeight="1" x14ac:dyDescent="0.35">
      <c r="A45" s="537" t="s">
        <v>187</v>
      </c>
      <c r="B45" s="196">
        <v>666</v>
      </c>
      <c r="C45" s="196">
        <v>1998</v>
      </c>
      <c r="D45" s="538"/>
      <c r="E45" s="539" t="s">
        <v>165</v>
      </c>
      <c r="F45" s="196">
        <v>287</v>
      </c>
      <c r="G45" s="196">
        <v>861</v>
      </c>
    </row>
    <row r="46" spans="1:7" ht="14.25" customHeight="1" x14ac:dyDescent="0.35">
      <c r="A46" s="537" t="s">
        <v>166</v>
      </c>
      <c r="B46" s="196">
        <v>658</v>
      </c>
      <c r="C46" s="196">
        <v>3290</v>
      </c>
      <c r="D46" s="538"/>
      <c r="E46" s="539" t="s">
        <v>180</v>
      </c>
      <c r="F46" s="196">
        <v>280</v>
      </c>
      <c r="G46" s="196">
        <v>840</v>
      </c>
    </row>
    <row r="47" spans="1:7" ht="14.25" customHeight="1" x14ac:dyDescent="0.35">
      <c r="A47" s="537" t="s">
        <v>184</v>
      </c>
      <c r="B47" s="196">
        <v>653</v>
      </c>
      <c r="C47" s="196">
        <v>1959</v>
      </c>
      <c r="D47" s="538"/>
      <c r="E47" s="539" t="s">
        <v>177</v>
      </c>
      <c r="F47" s="196">
        <v>280</v>
      </c>
      <c r="G47" s="196">
        <v>1120</v>
      </c>
    </row>
    <row r="48" spans="1:7" ht="14.25" customHeight="1" x14ac:dyDescent="0.35">
      <c r="A48" s="537" t="s">
        <v>176</v>
      </c>
      <c r="B48" s="196">
        <v>642</v>
      </c>
      <c r="C48" s="196">
        <v>1926</v>
      </c>
      <c r="D48" s="538"/>
      <c r="E48" s="539" t="s">
        <v>182</v>
      </c>
      <c r="F48" s="196">
        <v>273</v>
      </c>
      <c r="G48" s="196">
        <v>273</v>
      </c>
    </row>
    <row r="49" spans="1:11" ht="14.25" customHeight="1" x14ac:dyDescent="0.35">
      <c r="A49" s="537" t="s">
        <v>185</v>
      </c>
      <c r="B49" s="196">
        <v>627</v>
      </c>
      <c r="C49" s="196">
        <v>1881</v>
      </c>
      <c r="D49" s="538"/>
      <c r="E49" s="539" t="s">
        <v>192</v>
      </c>
      <c r="F49" s="196">
        <v>271</v>
      </c>
      <c r="G49" s="196">
        <v>271</v>
      </c>
    </row>
    <row r="50" spans="1:11" ht="14.25" customHeight="1" x14ac:dyDescent="0.35">
      <c r="A50" s="537" t="s">
        <v>181</v>
      </c>
      <c r="B50" s="196">
        <v>604</v>
      </c>
      <c r="C50" s="196">
        <v>1812</v>
      </c>
      <c r="D50" s="538"/>
      <c r="E50" s="539" t="s">
        <v>1375</v>
      </c>
      <c r="F50" s="196">
        <v>270</v>
      </c>
      <c r="G50" s="196">
        <v>1350</v>
      </c>
    </row>
    <row r="51" spans="1:11" ht="14.25" customHeight="1" x14ac:dyDescent="0.35">
      <c r="A51" s="541" t="s">
        <v>1374</v>
      </c>
      <c r="B51" s="196">
        <v>538</v>
      </c>
      <c r="C51" s="196">
        <v>1076</v>
      </c>
      <c r="D51" s="538"/>
      <c r="E51" s="539" t="s">
        <v>191</v>
      </c>
      <c r="F51" s="196">
        <v>270</v>
      </c>
      <c r="G51" s="196">
        <v>1890</v>
      </c>
    </row>
    <row r="52" spans="1:11" ht="14.25" customHeight="1" x14ac:dyDescent="0.35">
      <c r="A52" s="537" t="s">
        <v>113</v>
      </c>
      <c r="B52" s="196">
        <v>510</v>
      </c>
      <c r="C52" s="196">
        <v>1530</v>
      </c>
      <c r="D52" s="538"/>
      <c r="E52" s="539" t="s">
        <v>1376</v>
      </c>
      <c r="F52" s="196">
        <v>268</v>
      </c>
      <c r="G52" s="196">
        <v>1340</v>
      </c>
    </row>
    <row r="53" spans="1:11" ht="14.25" customHeight="1" x14ac:dyDescent="0.35">
      <c r="A53" s="622" t="s">
        <v>1382</v>
      </c>
      <c r="B53" s="622"/>
      <c r="C53" s="622"/>
      <c r="D53" s="622"/>
      <c r="E53" s="622"/>
      <c r="F53" s="542">
        <v>0.71630029676349605</v>
      </c>
      <c r="G53" s="542">
        <v>0.741273451634195</v>
      </c>
    </row>
    <row r="54" spans="1:11" s="545" customFormat="1" ht="10.5" customHeight="1" x14ac:dyDescent="0.35">
      <c r="A54" s="543"/>
      <c r="B54" s="544"/>
      <c r="C54" s="544"/>
      <c r="D54" s="543"/>
      <c r="E54" s="543"/>
      <c r="F54" s="544"/>
      <c r="G54" s="544"/>
    </row>
    <row r="55" spans="1:11" x14ac:dyDescent="0.35">
      <c r="A55" s="546" t="s">
        <v>188</v>
      </c>
      <c r="B55" s="546"/>
      <c r="C55" s="546"/>
      <c r="D55" s="547"/>
      <c r="E55" s="260"/>
      <c r="J55" s="549"/>
      <c r="K55" s="549"/>
    </row>
  </sheetData>
  <mergeCells count="2">
    <mergeCell ref="A1:G1"/>
    <mergeCell ref="A53:E53"/>
  </mergeCells>
  <printOptions horizontalCentered="1"/>
  <pageMargins left="0.45" right="0.45" top="0.5" bottom="0.5" header="0.3" footer="0.3"/>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O55"/>
  <sheetViews>
    <sheetView zoomScale="75" zoomScaleNormal="75" workbookViewId="0">
      <selection activeCell="P3" sqref="P3"/>
    </sheetView>
  </sheetViews>
  <sheetFormatPr defaultColWidth="9.1796875" defaultRowHeight="14.5" x14ac:dyDescent="0.35"/>
  <cols>
    <col min="1" max="1" width="46" style="133" customWidth="1"/>
    <col min="2" max="2" width="11.26953125" style="397" bestFit="1" customWidth="1"/>
    <col min="3" max="3" width="7.81640625" style="397" bestFit="1" customWidth="1"/>
    <col min="4" max="4" width="1.453125" style="125" customWidth="1"/>
    <col min="5" max="5" width="44" style="133" customWidth="1"/>
    <col min="6" max="6" width="11.26953125" style="400" bestFit="1" customWidth="1"/>
    <col min="7" max="7" width="7.81640625" style="400" bestFit="1" customWidth="1"/>
    <col min="8" max="8" width="1.26953125" style="125" customWidth="1"/>
    <col min="9" max="9" width="46.81640625" style="133" bestFit="1" customWidth="1"/>
    <col min="10" max="10" width="11.26953125" style="134" bestFit="1" customWidth="1"/>
    <col min="11" max="11" width="8.453125" style="134" customWidth="1"/>
    <col min="12" max="12" width="1.26953125" style="125" customWidth="1"/>
    <col min="13" max="13" width="46.81640625" style="133" bestFit="1" customWidth="1"/>
    <col min="14" max="14" width="11.26953125" style="135" bestFit="1" customWidth="1"/>
    <col min="15" max="15" width="8.26953125" style="135" customWidth="1"/>
    <col min="16" max="16" width="1.1796875" style="125" customWidth="1"/>
    <col min="17" max="16384" width="9.1796875" style="125"/>
  </cols>
  <sheetData>
    <row r="1" spans="1:15" ht="33" customHeight="1" x14ac:dyDescent="0.35">
      <c r="A1" s="623" t="s">
        <v>1261</v>
      </c>
      <c r="B1" s="623"/>
      <c r="C1" s="623"/>
      <c r="D1" s="623"/>
      <c r="E1" s="623"/>
      <c r="F1" s="623"/>
      <c r="G1" s="623"/>
      <c r="H1" s="623"/>
      <c r="I1" s="623"/>
      <c r="J1" s="623"/>
      <c r="K1" s="623"/>
      <c r="L1" s="623"/>
      <c r="M1" s="623"/>
      <c r="N1" s="623"/>
      <c r="O1" s="623"/>
    </row>
    <row r="2" spans="1:15" s="128" customFormat="1" ht="15.5" x14ac:dyDescent="0.35">
      <c r="A2" s="624" t="s">
        <v>1403</v>
      </c>
      <c r="B2" s="625"/>
      <c r="C2" s="626"/>
      <c r="D2" s="126"/>
      <c r="E2" s="627" t="s">
        <v>1400</v>
      </c>
      <c r="F2" s="628"/>
      <c r="G2" s="629"/>
      <c r="H2" s="127"/>
      <c r="I2" s="630" t="s">
        <v>1401</v>
      </c>
      <c r="J2" s="631"/>
      <c r="K2" s="632"/>
      <c r="L2" s="127"/>
      <c r="M2" s="633" t="s">
        <v>1402</v>
      </c>
      <c r="N2" s="634"/>
      <c r="O2" s="635"/>
    </row>
    <row r="3" spans="1:15" x14ac:dyDescent="0.35">
      <c r="A3" s="411" t="s">
        <v>1406</v>
      </c>
      <c r="B3" s="412" t="s">
        <v>1407</v>
      </c>
      <c r="C3" s="412" t="s">
        <v>1408</v>
      </c>
      <c r="D3" s="129"/>
      <c r="E3" s="413" t="s">
        <v>1406</v>
      </c>
      <c r="F3" s="414" t="s">
        <v>1407</v>
      </c>
      <c r="G3" s="414" t="s">
        <v>1408</v>
      </c>
      <c r="H3" s="129"/>
      <c r="I3" s="415" t="s">
        <v>1406</v>
      </c>
      <c r="J3" s="416" t="s">
        <v>1407</v>
      </c>
      <c r="K3" s="416" t="s">
        <v>1408</v>
      </c>
      <c r="L3" s="129"/>
      <c r="M3" s="417" t="s">
        <v>1406</v>
      </c>
      <c r="N3" s="418" t="s">
        <v>1407</v>
      </c>
      <c r="O3" s="417" t="s">
        <v>1408</v>
      </c>
    </row>
    <row r="4" spans="1:15" ht="15" customHeight="1" x14ac:dyDescent="0.35">
      <c r="A4" s="402" t="s">
        <v>102</v>
      </c>
      <c r="B4" s="403">
        <v>1151</v>
      </c>
      <c r="C4" s="403">
        <v>3453</v>
      </c>
      <c r="D4" s="395"/>
      <c r="E4" s="402" t="s">
        <v>98</v>
      </c>
      <c r="F4" s="388">
        <v>1152</v>
      </c>
      <c r="G4" s="388">
        <v>4448</v>
      </c>
      <c r="H4" s="395"/>
      <c r="I4" s="387" t="s">
        <v>98</v>
      </c>
      <c r="J4" s="388">
        <v>3044</v>
      </c>
      <c r="K4" s="388">
        <v>11742</v>
      </c>
      <c r="L4" s="395"/>
      <c r="M4" s="409" t="s">
        <v>98</v>
      </c>
      <c r="N4" s="388">
        <v>1454</v>
      </c>
      <c r="O4" s="388">
        <v>5794</v>
      </c>
    </row>
    <row r="5" spans="1:15" ht="15" customHeight="1" x14ac:dyDescent="0.35">
      <c r="A5" s="402" t="s">
        <v>107</v>
      </c>
      <c r="B5" s="403">
        <v>825</v>
      </c>
      <c r="C5" s="403">
        <v>2475</v>
      </c>
      <c r="D5" s="395"/>
      <c r="E5" s="402" t="s">
        <v>100</v>
      </c>
      <c r="F5" s="388">
        <v>921</v>
      </c>
      <c r="G5" s="388">
        <v>2763</v>
      </c>
      <c r="H5" s="395"/>
      <c r="I5" s="387" t="s">
        <v>100</v>
      </c>
      <c r="J5" s="388">
        <v>2790</v>
      </c>
      <c r="K5" s="388">
        <v>8370</v>
      </c>
      <c r="L5" s="395"/>
      <c r="M5" s="409" t="s">
        <v>100</v>
      </c>
      <c r="N5" s="388">
        <v>1095</v>
      </c>
      <c r="O5" s="388">
        <v>3285</v>
      </c>
    </row>
    <row r="6" spans="1:15" ht="15" customHeight="1" x14ac:dyDescent="0.35">
      <c r="A6" s="402" t="s">
        <v>143</v>
      </c>
      <c r="B6" s="403">
        <v>612</v>
      </c>
      <c r="C6" s="403">
        <v>1836</v>
      </c>
      <c r="D6" s="395"/>
      <c r="E6" s="402" t="s">
        <v>105</v>
      </c>
      <c r="F6" s="388">
        <v>820</v>
      </c>
      <c r="G6" s="388">
        <v>2460</v>
      </c>
      <c r="H6" s="395"/>
      <c r="I6" s="387" t="s">
        <v>109</v>
      </c>
      <c r="J6" s="388">
        <v>2016</v>
      </c>
      <c r="K6" s="388">
        <v>6048</v>
      </c>
      <c r="L6" s="395"/>
      <c r="M6" s="409" t="s">
        <v>102</v>
      </c>
      <c r="N6" s="388">
        <v>991</v>
      </c>
      <c r="O6" s="388">
        <v>2973</v>
      </c>
    </row>
    <row r="7" spans="1:15" ht="15" customHeight="1" x14ac:dyDescent="0.35">
      <c r="A7" s="402" t="s">
        <v>147</v>
      </c>
      <c r="B7" s="403">
        <v>602</v>
      </c>
      <c r="C7" s="403">
        <v>1806</v>
      </c>
      <c r="D7" s="395"/>
      <c r="E7" s="402" t="s">
        <v>109</v>
      </c>
      <c r="F7" s="388">
        <v>809</v>
      </c>
      <c r="G7" s="388">
        <v>2427</v>
      </c>
      <c r="H7" s="395"/>
      <c r="I7" s="387" t="s">
        <v>105</v>
      </c>
      <c r="J7" s="388">
        <v>1766</v>
      </c>
      <c r="K7" s="388">
        <v>5298</v>
      </c>
      <c r="L7" s="395"/>
      <c r="M7" s="409" t="s">
        <v>109</v>
      </c>
      <c r="N7" s="388">
        <v>932</v>
      </c>
      <c r="O7" s="388">
        <v>2796</v>
      </c>
    </row>
    <row r="8" spans="1:15" ht="15" customHeight="1" x14ac:dyDescent="0.35">
      <c r="A8" s="402" t="s">
        <v>109</v>
      </c>
      <c r="B8" s="403">
        <v>580</v>
      </c>
      <c r="C8" s="403">
        <v>1740</v>
      </c>
      <c r="D8" s="395"/>
      <c r="E8" s="402" t="s">
        <v>102</v>
      </c>
      <c r="F8" s="388">
        <v>794</v>
      </c>
      <c r="G8" s="388">
        <v>2382</v>
      </c>
      <c r="H8" s="395"/>
      <c r="I8" s="387" t="s">
        <v>102</v>
      </c>
      <c r="J8" s="388">
        <v>1534</v>
      </c>
      <c r="K8" s="388">
        <v>4602</v>
      </c>
      <c r="L8" s="395"/>
      <c r="M8" s="409" t="s">
        <v>105</v>
      </c>
      <c r="N8" s="388">
        <v>906</v>
      </c>
      <c r="O8" s="388">
        <v>2718</v>
      </c>
    </row>
    <row r="9" spans="1:15" ht="15" customHeight="1" x14ac:dyDescent="0.35">
      <c r="A9" s="402" t="s">
        <v>105</v>
      </c>
      <c r="B9" s="403">
        <v>520</v>
      </c>
      <c r="C9" s="403">
        <v>1560</v>
      </c>
      <c r="D9" s="395"/>
      <c r="E9" s="402" t="s">
        <v>107</v>
      </c>
      <c r="F9" s="388">
        <v>622</v>
      </c>
      <c r="G9" s="388">
        <v>1866</v>
      </c>
      <c r="H9" s="395"/>
      <c r="I9" s="387" t="s">
        <v>107</v>
      </c>
      <c r="J9" s="388">
        <v>1369</v>
      </c>
      <c r="K9" s="388">
        <v>4107</v>
      </c>
      <c r="L9" s="395"/>
      <c r="M9" s="409" t="s">
        <v>107</v>
      </c>
      <c r="N9" s="388">
        <v>737</v>
      </c>
      <c r="O9" s="388">
        <v>2211</v>
      </c>
    </row>
    <row r="10" spans="1:15" ht="15" customHeight="1" x14ac:dyDescent="0.35">
      <c r="A10" s="402" t="s">
        <v>100</v>
      </c>
      <c r="B10" s="403">
        <v>500</v>
      </c>
      <c r="C10" s="403">
        <v>1500</v>
      </c>
      <c r="D10" s="395"/>
      <c r="E10" s="402" t="s">
        <v>1378</v>
      </c>
      <c r="F10" s="388">
        <v>449</v>
      </c>
      <c r="G10" s="388">
        <v>1796</v>
      </c>
      <c r="H10" s="395"/>
      <c r="I10" s="387" t="s">
        <v>112</v>
      </c>
      <c r="J10" s="388">
        <v>1026</v>
      </c>
      <c r="K10" s="388">
        <v>4104</v>
      </c>
      <c r="L10" s="395"/>
      <c r="M10" s="409" t="s">
        <v>112</v>
      </c>
      <c r="N10" s="388">
        <v>657</v>
      </c>
      <c r="O10" s="388">
        <v>2628</v>
      </c>
    </row>
    <row r="11" spans="1:15" ht="15" customHeight="1" x14ac:dyDescent="0.35">
      <c r="A11" s="402" t="s">
        <v>185</v>
      </c>
      <c r="B11" s="403">
        <v>421</v>
      </c>
      <c r="C11" s="403">
        <v>1263</v>
      </c>
      <c r="D11" s="395"/>
      <c r="E11" s="402" t="s">
        <v>112</v>
      </c>
      <c r="F11" s="388">
        <v>429</v>
      </c>
      <c r="G11" s="388">
        <v>1716</v>
      </c>
      <c r="H11" s="395"/>
      <c r="I11" s="387" t="s">
        <v>114</v>
      </c>
      <c r="J11" s="388">
        <v>927</v>
      </c>
      <c r="K11" s="388">
        <v>4635</v>
      </c>
      <c r="L11" s="395"/>
      <c r="M11" s="409" t="s">
        <v>1379</v>
      </c>
      <c r="N11" s="388">
        <v>543</v>
      </c>
      <c r="O11" s="388">
        <v>1086</v>
      </c>
    </row>
    <row r="12" spans="1:15" ht="15" customHeight="1" x14ac:dyDescent="0.35">
      <c r="A12" s="402" t="s">
        <v>125</v>
      </c>
      <c r="B12" s="403">
        <v>394</v>
      </c>
      <c r="C12" s="403">
        <v>1182</v>
      </c>
      <c r="D12" s="395"/>
      <c r="E12" s="402" t="s">
        <v>131</v>
      </c>
      <c r="F12" s="388">
        <v>356</v>
      </c>
      <c r="G12" s="388">
        <v>1424</v>
      </c>
      <c r="H12" s="395"/>
      <c r="I12" s="387" t="s">
        <v>1379</v>
      </c>
      <c r="J12" s="388">
        <v>921</v>
      </c>
      <c r="K12" s="388">
        <v>1842</v>
      </c>
      <c r="L12" s="395"/>
      <c r="M12" s="409" t="s">
        <v>131</v>
      </c>
      <c r="N12" s="388">
        <v>453</v>
      </c>
      <c r="O12" s="388">
        <v>1812</v>
      </c>
    </row>
    <row r="13" spans="1:15" ht="15" customHeight="1" x14ac:dyDescent="0.35">
      <c r="A13" s="402" t="s">
        <v>154</v>
      </c>
      <c r="B13" s="403">
        <v>392</v>
      </c>
      <c r="C13" s="403">
        <v>1176</v>
      </c>
      <c r="D13" s="395"/>
      <c r="E13" s="402" t="s">
        <v>116</v>
      </c>
      <c r="F13" s="388">
        <v>354</v>
      </c>
      <c r="G13" s="388">
        <v>1416</v>
      </c>
      <c r="H13" s="395"/>
      <c r="I13" s="387" t="s">
        <v>1378</v>
      </c>
      <c r="J13" s="388">
        <v>902</v>
      </c>
      <c r="K13" s="388">
        <v>3608</v>
      </c>
      <c r="L13" s="395"/>
      <c r="M13" s="409" t="s">
        <v>129</v>
      </c>
      <c r="N13" s="388">
        <v>428</v>
      </c>
      <c r="O13" s="388">
        <v>1284</v>
      </c>
    </row>
    <row r="14" spans="1:15" ht="15" customHeight="1" x14ac:dyDescent="0.35">
      <c r="A14" s="402" t="s">
        <v>111</v>
      </c>
      <c r="B14" s="403">
        <v>387</v>
      </c>
      <c r="C14" s="403">
        <v>774</v>
      </c>
      <c r="D14" s="395"/>
      <c r="E14" s="402" t="s">
        <v>114</v>
      </c>
      <c r="F14" s="388">
        <v>310</v>
      </c>
      <c r="G14" s="388">
        <v>1550</v>
      </c>
      <c r="H14" s="395"/>
      <c r="I14" s="387" t="s">
        <v>121</v>
      </c>
      <c r="J14" s="388">
        <v>881</v>
      </c>
      <c r="K14" s="388">
        <v>4405</v>
      </c>
      <c r="L14" s="395"/>
      <c r="M14" s="409" t="s">
        <v>1378</v>
      </c>
      <c r="N14" s="388">
        <v>415</v>
      </c>
      <c r="O14" s="388">
        <v>1660</v>
      </c>
    </row>
    <row r="15" spans="1:15" ht="15" customHeight="1" x14ac:dyDescent="0.35">
      <c r="A15" s="402" t="s">
        <v>172</v>
      </c>
      <c r="B15" s="403">
        <v>349</v>
      </c>
      <c r="C15" s="403">
        <v>1047</v>
      </c>
      <c r="D15" s="395"/>
      <c r="E15" s="402" t="s">
        <v>118</v>
      </c>
      <c r="F15" s="388">
        <v>308</v>
      </c>
      <c r="G15" s="388">
        <v>924</v>
      </c>
      <c r="H15" s="395"/>
      <c r="I15" s="387" t="s">
        <v>133</v>
      </c>
      <c r="J15" s="388">
        <v>849</v>
      </c>
      <c r="K15" s="388">
        <v>2547</v>
      </c>
      <c r="L15" s="395"/>
      <c r="M15" s="409" t="s">
        <v>139</v>
      </c>
      <c r="N15" s="388">
        <v>365</v>
      </c>
      <c r="O15" s="388">
        <v>1460</v>
      </c>
    </row>
    <row r="16" spans="1:15" ht="15" customHeight="1" x14ac:dyDescent="0.35">
      <c r="A16" s="402" t="s">
        <v>101</v>
      </c>
      <c r="B16" s="403">
        <v>327</v>
      </c>
      <c r="C16" s="403">
        <v>981</v>
      </c>
      <c r="D16" s="395"/>
      <c r="E16" s="402" t="s">
        <v>135</v>
      </c>
      <c r="F16" s="388">
        <v>273</v>
      </c>
      <c r="G16" s="388">
        <v>1092</v>
      </c>
      <c r="H16" s="395"/>
      <c r="I16" s="387" t="s">
        <v>116</v>
      </c>
      <c r="J16" s="388">
        <v>848</v>
      </c>
      <c r="K16" s="388">
        <v>3392</v>
      </c>
      <c r="L16" s="395"/>
      <c r="M16" s="409" t="s">
        <v>137</v>
      </c>
      <c r="N16" s="388">
        <v>343</v>
      </c>
      <c r="O16" s="388">
        <v>1029</v>
      </c>
    </row>
    <row r="17" spans="1:15" ht="15" customHeight="1" x14ac:dyDescent="0.35">
      <c r="A17" s="402" t="s">
        <v>98</v>
      </c>
      <c r="B17" s="403">
        <v>324</v>
      </c>
      <c r="C17" s="403">
        <v>972</v>
      </c>
      <c r="D17" s="395"/>
      <c r="E17" s="402" t="s">
        <v>129</v>
      </c>
      <c r="F17" s="388">
        <v>259</v>
      </c>
      <c r="G17" s="388">
        <v>777</v>
      </c>
      <c r="H17" s="395"/>
      <c r="I17" s="387" t="s">
        <v>123</v>
      </c>
      <c r="J17" s="388">
        <v>768</v>
      </c>
      <c r="K17" s="388">
        <v>3072</v>
      </c>
      <c r="L17" s="395"/>
      <c r="M17" s="409" t="s">
        <v>149</v>
      </c>
      <c r="N17" s="388">
        <v>330</v>
      </c>
      <c r="O17" s="388">
        <v>1320</v>
      </c>
    </row>
    <row r="18" spans="1:15" ht="15" customHeight="1" x14ac:dyDescent="0.35">
      <c r="A18" s="402" t="s">
        <v>108</v>
      </c>
      <c r="B18" s="403">
        <v>295</v>
      </c>
      <c r="C18" s="403">
        <v>885</v>
      </c>
      <c r="D18" s="395"/>
      <c r="E18" s="402" t="s">
        <v>123</v>
      </c>
      <c r="F18" s="388">
        <v>259</v>
      </c>
      <c r="G18" s="388">
        <v>1036</v>
      </c>
      <c r="H18" s="395"/>
      <c r="I18" s="387" t="s">
        <v>129</v>
      </c>
      <c r="J18" s="388">
        <v>679</v>
      </c>
      <c r="K18" s="388">
        <v>2037</v>
      </c>
      <c r="L18" s="395"/>
      <c r="M18" s="409" t="s">
        <v>114</v>
      </c>
      <c r="N18" s="388">
        <v>327</v>
      </c>
      <c r="O18" s="388">
        <v>1635</v>
      </c>
    </row>
    <row r="19" spans="1:15" ht="15" customHeight="1" x14ac:dyDescent="0.35">
      <c r="A19" s="402" t="s">
        <v>113</v>
      </c>
      <c r="B19" s="403">
        <v>289</v>
      </c>
      <c r="C19" s="403">
        <v>867</v>
      </c>
      <c r="D19" s="395"/>
      <c r="E19" s="402" t="s">
        <v>139</v>
      </c>
      <c r="F19" s="388">
        <v>255</v>
      </c>
      <c r="G19" s="388">
        <v>1020</v>
      </c>
      <c r="H19" s="395"/>
      <c r="I19" s="387" t="s">
        <v>118</v>
      </c>
      <c r="J19" s="388">
        <v>639</v>
      </c>
      <c r="K19" s="388">
        <v>1917</v>
      </c>
      <c r="L19" s="395"/>
      <c r="M19" s="409" t="s">
        <v>160</v>
      </c>
      <c r="N19" s="388">
        <v>313</v>
      </c>
      <c r="O19" s="388">
        <v>1878</v>
      </c>
    </row>
    <row r="20" spans="1:15" ht="15" customHeight="1" x14ac:dyDescent="0.35">
      <c r="A20" s="402" t="s">
        <v>169</v>
      </c>
      <c r="B20" s="403">
        <v>273</v>
      </c>
      <c r="C20" s="403">
        <v>819</v>
      </c>
      <c r="D20" s="395"/>
      <c r="E20" s="402" t="s">
        <v>1379</v>
      </c>
      <c r="F20" s="388">
        <v>255</v>
      </c>
      <c r="G20" s="388">
        <v>510</v>
      </c>
      <c r="H20" s="395"/>
      <c r="I20" s="387" t="s">
        <v>145</v>
      </c>
      <c r="J20" s="388">
        <v>622</v>
      </c>
      <c r="K20" s="388">
        <v>2488</v>
      </c>
      <c r="L20" s="395"/>
      <c r="M20" s="409" t="s">
        <v>123</v>
      </c>
      <c r="N20" s="388">
        <v>307</v>
      </c>
      <c r="O20" s="388">
        <v>1228</v>
      </c>
    </row>
    <row r="21" spans="1:15" ht="15" customHeight="1" x14ac:dyDescent="0.35">
      <c r="A21" s="402" t="s">
        <v>175</v>
      </c>
      <c r="B21" s="403">
        <v>272</v>
      </c>
      <c r="C21" s="403">
        <v>816</v>
      </c>
      <c r="D21" s="395"/>
      <c r="E21" s="402" t="s">
        <v>189</v>
      </c>
      <c r="F21" s="388">
        <v>227</v>
      </c>
      <c r="G21" s="388">
        <v>681</v>
      </c>
      <c r="H21" s="395"/>
      <c r="I21" s="387" t="s">
        <v>151</v>
      </c>
      <c r="J21" s="388">
        <v>599</v>
      </c>
      <c r="K21" s="388">
        <v>2995</v>
      </c>
      <c r="L21" s="395"/>
      <c r="M21" s="409" t="s">
        <v>116</v>
      </c>
      <c r="N21" s="388">
        <v>283</v>
      </c>
      <c r="O21" s="388">
        <v>1132</v>
      </c>
    </row>
    <row r="22" spans="1:15" ht="15" customHeight="1" x14ac:dyDescent="0.35">
      <c r="A22" s="402" t="s">
        <v>179</v>
      </c>
      <c r="B22" s="403">
        <v>261</v>
      </c>
      <c r="C22" s="403">
        <v>783</v>
      </c>
      <c r="D22" s="395"/>
      <c r="E22" s="402" t="s">
        <v>1380</v>
      </c>
      <c r="F22" s="388">
        <v>211</v>
      </c>
      <c r="G22" s="388">
        <v>633</v>
      </c>
      <c r="H22" s="395"/>
      <c r="I22" s="387" t="s">
        <v>1380</v>
      </c>
      <c r="J22" s="388">
        <v>598</v>
      </c>
      <c r="K22" s="388">
        <v>1794</v>
      </c>
      <c r="L22" s="395"/>
      <c r="M22" s="409" t="s">
        <v>183</v>
      </c>
      <c r="N22" s="388">
        <v>280</v>
      </c>
      <c r="O22" s="388">
        <v>1400</v>
      </c>
    </row>
    <row r="23" spans="1:15" ht="15" customHeight="1" x14ac:dyDescent="0.35">
      <c r="A23" s="402" t="s">
        <v>103</v>
      </c>
      <c r="B23" s="403">
        <v>256</v>
      </c>
      <c r="C23" s="403">
        <v>768</v>
      </c>
      <c r="D23" s="395"/>
      <c r="E23" s="402" t="s">
        <v>164</v>
      </c>
      <c r="F23" s="388">
        <v>210</v>
      </c>
      <c r="G23" s="388">
        <v>210</v>
      </c>
      <c r="H23" s="395"/>
      <c r="I23" s="387" t="s">
        <v>135</v>
      </c>
      <c r="J23" s="388">
        <v>569</v>
      </c>
      <c r="K23" s="388">
        <v>2276</v>
      </c>
      <c r="L23" s="395"/>
      <c r="M23" s="409" t="s">
        <v>121</v>
      </c>
      <c r="N23" s="388">
        <v>277</v>
      </c>
      <c r="O23" s="388">
        <v>1385</v>
      </c>
    </row>
    <row r="24" spans="1:15" ht="15" customHeight="1" x14ac:dyDescent="0.35">
      <c r="A24" s="402" t="s">
        <v>133</v>
      </c>
      <c r="B24" s="403">
        <v>249</v>
      </c>
      <c r="C24" s="403">
        <v>747</v>
      </c>
      <c r="D24" s="395"/>
      <c r="E24" s="402" t="s">
        <v>125</v>
      </c>
      <c r="F24" s="388">
        <v>207</v>
      </c>
      <c r="G24" s="388">
        <v>621</v>
      </c>
      <c r="H24" s="395"/>
      <c r="I24" s="387" t="s">
        <v>125</v>
      </c>
      <c r="J24" s="388">
        <v>567</v>
      </c>
      <c r="K24" s="388">
        <v>1701</v>
      </c>
      <c r="L24" s="395"/>
      <c r="M24" s="409" t="s">
        <v>192</v>
      </c>
      <c r="N24" s="388">
        <v>271</v>
      </c>
      <c r="O24" s="388">
        <v>271</v>
      </c>
    </row>
    <row r="25" spans="1:15" ht="15" customHeight="1" x14ac:dyDescent="0.35">
      <c r="A25" s="402" t="s">
        <v>156</v>
      </c>
      <c r="B25" s="403">
        <v>245</v>
      </c>
      <c r="C25" s="403">
        <v>735</v>
      </c>
      <c r="D25" s="395"/>
      <c r="E25" s="402" t="s">
        <v>141</v>
      </c>
      <c r="F25" s="388">
        <v>201</v>
      </c>
      <c r="G25" s="388">
        <v>603</v>
      </c>
      <c r="H25" s="395"/>
      <c r="I25" s="387" t="s">
        <v>154</v>
      </c>
      <c r="J25" s="388">
        <v>541</v>
      </c>
      <c r="K25" s="388">
        <v>1623</v>
      </c>
      <c r="L25" s="395"/>
      <c r="M25" s="409" t="s">
        <v>191</v>
      </c>
      <c r="N25" s="388">
        <v>270</v>
      </c>
      <c r="O25" s="388">
        <v>1890</v>
      </c>
    </row>
    <row r="26" spans="1:15" ht="15" customHeight="1" x14ac:dyDescent="0.35">
      <c r="A26" s="402" t="s">
        <v>118</v>
      </c>
      <c r="B26" s="403">
        <v>230</v>
      </c>
      <c r="C26" s="403">
        <v>690</v>
      </c>
      <c r="D26" s="395"/>
      <c r="E26" s="402" t="s">
        <v>178</v>
      </c>
      <c r="F26" s="388">
        <v>195</v>
      </c>
      <c r="G26" s="388">
        <v>780</v>
      </c>
      <c r="H26" s="395"/>
      <c r="I26" s="387" t="s">
        <v>160</v>
      </c>
      <c r="J26" s="388">
        <v>526</v>
      </c>
      <c r="K26" s="388">
        <v>3156</v>
      </c>
      <c r="L26" s="395"/>
      <c r="M26" s="409" t="s">
        <v>194</v>
      </c>
      <c r="N26" s="388">
        <v>267</v>
      </c>
      <c r="O26" s="388">
        <v>267</v>
      </c>
    </row>
    <row r="27" spans="1:15" ht="15" customHeight="1" x14ac:dyDescent="0.35">
      <c r="A27" s="402" t="s">
        <v>117</v>
      </c>
      <c r="B27" s="403">
        <v>229</v>
      </c>
      <c r="C27" s="403">
        <v>687</v>
      </c>
      <c r="D27" s="395"/>
      <c r="E27" s="402" t="s">
        <v>201</v>
      </c>
      <c r="F27" s="388">
        <v>195</v>
      </c>
      <c r="G27" s="388">
        <v>585</v>
      </c>
      <c r="H27" s="395"/>
      <c r="I27" s="387" t="s">
        <v>137</v>
      </c>
      <c r="J27" s="388">
        <v>520</v>
      </c>
      <c r="K27" s="388">
        <v>1560</v>
      </c>
      <c r="L27" s="395"/>
      <c r="M27" s="409" t="s">
        <v>118</v>
      </c>
      <c r="N27" s="388">
        <v>265</v>
      </c>
      <c r="O27" s="388">
        <v>795</v>
      </c>
    </row>
    <row r="28" spans="1:15" ht="15" customHeight="1" x14ac:dyDescent="0.35">
      <c r="A28" s="402" t="s">
        <v>180</v>
      </c>
      <c r="B28" s="403">
        <v>225</v>
      </c>
      <c r="C28" s="403">
        <v>675</v>
      </c>
      <c r="D28" s="395"/>
      <c r="E28" s="402" t="s">
        <v>145</v>
      </c>
      <c r="F28" s="388">
        <v>195</v>
      </c>
      <c r="G28" s="388">
        <v>780</v>
      </c>
      <c r="H28" s="395"/>
      <c r="I28" s="387" t="s">
        <v>149</v>
      </c>
      <c r="J28" s="388">
        <v>504</v>
      </c>
      <c r="K28" s="388">
        <v>2016</v>
      </c>
      <c r="L28" s="395"/>
      <c r="M28" s="409" t="s">
        <v>158</v>
      </c>
      <c r="N28" s="388">
        <v>254</v>
      </c>
      <c r="O28" s="388">
        <v>1270</v>
      </c>
    </row>
    <row r="29" spans="1:15" ht="15" customHeight="1" x14ac:dyDescent="0.35">
      <c r="A29" s="402" t="s">
        <v>181</v>
      </c>
      <c r="B29" s="403">
        <v>224</v>
      </c>
      <c r="C29" s="403">
        <v>672</v>
      </c>
      <c r="D29" s="395"/>
      <c r="E29" s="402" t="s">
        <v>151</v>
      </c>
      <c r="F29" s="388">
        <v>192</v>
      </c>
      <c r="G29" s="388">
        <v>960</v>
      </c>
      <c r="H29" s="395"/>
      <c r="I29" s="387" t="s">
        <v>127</v>
      </c>
      <c r="J29" s="388">
        <v>504</v>
      </c>
      <c r="K29" s="388">
        <v>504</v>
      </c>
      <c r="L29" s="395"/>
      <c r="M29" s="409" t="s">
        <v>134</v>
      </c>
      <c r="N29" s="388">
        <v>230</v>
      </c>
      <c r="O29" s="388">
        <v>690</v>
      </c>
    </row>
    <row r="30" spans="1:15" ht="15" customHeight="1" x14ac:dyDescent="0.35">
      <c r="A30" s="402" t="s">
        <v>187</v>
      </c>
      <c r="B30" s="403">
        <v>223</v>
      </c>
      <c r="C30" s="403">
        <v>669</v>
      </c>
      <c r="D30" s="395"/>
      <c r="E30" s="402" t="s">
        <v>1381</v>
      </c>
      <c r="F30" s="388">
        <v>188</v>
      </c>
      <c r="G30" s="388">
        <v>376</v>
      </c>
      <c r="H30" s="395"/>
      <c r="I30" s="387" t="s">
        <v>131</v>
      </c>
      <c r="J30" s="388">
        <v>485</v>
      </c>
      <c r="K30" s="388">
        <v>1940</v>
      </c>
      <c r="L30" s="395"/>
      <c r="M30" s="409" t="s">
        <v>196</v>
      </c>
      <c r="N30" s="388">
        <v>226</v>
      </c>
      <c r="O30" s="388">
        <v>904</v>
      </c>
    </row>
    <row r="31" spans="1:15" ht="15" customHeight="1" x14ac:dyDescent="0.35">
      <c r="A31" s="402" t="s">
        <v>1378</v>
      </c>
      <c r="B31" s="403">
        <v>213</v>
      </c>
      <c r="C31" s="403">
        <v>852</v>
      </c>
      <c r="D31" s="395"/>
      <c r="E31" s="402" t="s">
        <v>133</v>
      </c>
      <c r="F31" s="388">
        <v>186</v>
      </c>
      <c r="G31" s="388">
        <v>558</v>
      </c>
      <c r="H31" s="395"/>
      <c r="I31" s="387" t="s">
        <v>162</v>
      </c>
      <c r="J31" s="388">
        <v>471</v>
      </c>
      <c r="K31" s="388">
        <v>1413</v>
      </c>
      <c r="L31" s="395"/>
      <c r="M31" s="409" t="s">
        <v>1380</v>
      </c>
      <c r="N31" s="388">
        <v>218</v>
      </c>
      <c r="O31" s="388">
        <v>654</v>
      </c>
    </row>
    <row r="32" spans="1:15" ht="15" customHeight="1" x14ac:dyDescent="0.35">
      <c r="A32" s="402" t="s">
        <v>159</v>
      </c>
      <c r="B32" s="403">
        <v>209</v>
      </c>
      <c r="C32" s="403">
        <v>627</v>
      </c>
      <c r="D32" s="395"/>
      <c r="E32" s="402" t="s">
        <v>127</v>
      </c>
      <c r="F32" s="388">
        <v>176</v>
      </c>
      <c r="G32" s="388">
        <v>176</v>
      </c>
      <c r="H32" s="395"/>
      <c r="I32" s="387" t="s">
        <v>141</v>
      </c>
      <c r="J32" s="388">
        <v>456</v>
      </c>
      <c r="K32" s="388">
        <v>1368</v>
      </c>
      <c r="L32" s="395"/>
      <c r="M32" s="409" t="s">
        <v>174</v>
      </c>
      <c r="N32" s="388">
        <v>215</v>
      </c>
      <c r="O32" s="388">
        <v>860</v>
      </c>
    </row>
    <row r="33" spans="1:15" ht="15" customHeight="1" x14ac:dyDescent="0.35">
      <c r="A33" s="402" t="s">
        <v>140</v>
      </c>
      <c r="B33" s="403">
        <v>201</v>
      </c>
      <c r="C33" s="403">
        <v>603</v>
      </c>
      <c r="D33" s="395"/>
      <c r="E33" s="402" t="s">
        <v>183</v>
      </c>
      <c r="F33" s="388">
        <v>172</v>
      </c>
      <c r="G33" s="388">
        <v>860</v>
      </c>
      <c r="H33" s="395"/>
      <c r="I33" s="387" t="s">
        <v>158</v>
      </c>
      <c r="J33" s="388">
        <v>445</v>
      </c>
      <c r="K33" s="388">
        <v>2225</v>
      </c>
      <c r="L33" s="395"/>
      <c r="M33" s="409" t="s">
        <v>197</v>
      </c>
      <c r="N33" s="388">
        <v>215</v>
      </c>
      <c r="O33" s="388">
        <v>860</v>
      </c>
    </row>
    <row r="34" spans="1:15" ht="15" customHeight="1" x14ac:dyDescent="0.35">
      <c r="A34" s="402" t="s">
        <v>168</v>
      </c>
      <c r="B34" s="403">
        <v>200</v>
      </c>
      <c r="C34" s="403">
        <v>200</v>
      </c>
      <c r="D34" s="395"/>
      <c r="E34" s="402" t="s">
        <v>121</v>
      </c>
      <c r="F34" s="388">
        <v>168</v>
      </c>
      <c r="G34" s="388">
        <v>840</v>
      </c>
      <c r="H34" s="395"/>
      <c r="I34" s="387" t="s">
        <v>170</v>
      </c>
      <c r="J34" s="388">
        <v>421</v>
      </c>
      <c r="K34" s="388">
        <v>1263</v>
      </c>
      <c r="L34" s="395"/>
      <c r="M34" s="409" t="s">
        <v>127</v>
      </c>
      <c r="N34" s="388">
        <v>211</v>
      </c>
      <c r="O34" s="388">
        <v>211</v>
      </c>
    </row>
    <row r="35" spans="1:15" ht="15" customHeight="1" x14ac:dyDescent="0.35">
      <c r="A35" s="402" t="s">
        <v>190</v>
      </c>
      <c r="B35" s="403">
        <v>195</v>
      </c>
      <c r="C35" s="403">
        <v>390</v>
      </c>
      <c r="D35" s="395"/>
      <c r="E35" s="402" t="s">
        <v>149</v>
      </c>
      <c r="F35" s="388">
        <v>164</v>
      </c>
      <c r="G35" s="388">
        <v>656</v>
      </c>
      <c r="H35" s="395"/>
      <c r="I35" s="387" t="s">
        <v>156</v>
      </c>
      <c r="J35" s="388">
        <v>418</v>
      </c>
      <c r="K35" s="388">
        <v>1254</v>
      </c>
      <c r="L35" s="395"/>
      <c r="M35" s="409" t="s">
        <v>202</v>
      </c>
      <c r="N35" s="388">
        <v>209</v>
      </c>
      <c r="O35" s="388">
        <v>1045</v>
      </c>
    </row>
    <row r="36" spans="1:15" ht="15" customHeight="1" x14ac:dyDescent="0.35">
      <c r="A36" s="402" t="s">
        <v>1380</v>
      </c>
      <c r="B36" s="403">
        <v>190</v>
      </c>
      <c r="C36" s="403">
        <v>570</v>
      </c>
      <c r="D36" s="395"/>
      <c r="E36" s="402" t="s">
        <v>137</v>
      </c>
      <c r="F36" s="388">
        <v>163</v>
      </c>
      <c r="G36" s="388">
        <v>489</v>
      </c>
      <c r="H36" s="395"/>
      <c r="I36" s="387" t="s">
        <v>139</v>
      </c>
      <c r="J36" s="388">
        <v>411</v>
      </c>
      <c r="K36" s="388">
        <v>1644</v>
      </c>
      <c r="L36" s="395"/>
      <c r="M36" s="409" t="s">
        <v>166</v>
      </c>
      <c r="N36" s="388">
        <v>208</v>
      </c>
      <c r="O36" s="388">
        <v>1040</v>
      </c>
    </row>
    <row r="37" spans="1:15" ht="15" customHeight="1" x14ac:dyDescent="0.35">
      <c r="A37" s="402" t="s">
        <v>162</v>
      </c>
      <c r="B37" s="403">
        <v>186</v>
      </c>
      <c r="C37" s="404">
        <v>558</v>
      </c>
      <c r="D37" s="395"/>
      <c r="E37" s="402" t="s">
        <v>138</v>
      </c>
      <c r="F37" s="388">
        <v>161</v>
      </c>
      <c r="G37" s="388">
        <v>483</v>
      </c>
      <c r="H37" s="395"/>
      <c r="I37" s="387" t="s">
        <v>1387</v>
      </c>
      <c r="J37" s="388">
        <v>374</v>
      </c>
      <c r="K37" s="388">
        <v>1122</v>
      </c>
      <c r="L37" s="395"/>
      <c r="M37" s="409" t="s">
        <v>135</v>
      </c>
      <c r="N37" s="388">
        <v>206</v>
      </c>
      <c r="O37" s="388">
        <v>824</v>
      </c>
    </row>
    <row r="38" spans="1:15" ht="15" customHeight="1" x14ac:dyDescent="0.35">
      <c r="A38" s="402" t="s">
        <v>184</v>
      </c>
      <c r="B38" s="403">
        <v>179</v>
      </c>
      <c r="C38" s="403">
        <v>537</v>
      </c>
      <c r="D38" s="395"/>
      <c r="E38" s="402" t="s">
        <v>156</v>
      </c>
      <c r="F38" s="388">
        <v>147</v>
      </c>
      <c r="G38" s="388">
        <v>441</v>
      </c>
      <c r="H38" s="395"/>
      <c r="I38" s="387" t="s">
        <v>176</v>
      </c>
      <c r="J38" s="388">
        <v>361</v>
      </c>
      <c r="K38" s="388">
        <v>1083</v>
      </c>
      <c r="L38" s="395"/>
      <c r="M38" s="409" t="s">
        <v>141</v>
      </c>
      <c r="N38" s="388">
        <v>194</v>
      </c>
      <c r="O38" s="388">
        <v>582</v>
      </c>
    </row>
    <row r="39" spans="1:15" ht="15" customHeight="1" x14ac:dyDescent="0.35">
      <c r="A39" s="402" t="s">
        <v>135</v>
      </c>
      <c r="B39" s="403">
        <v>171</v>
      </c>
      <c r="C39" s="403">
        <v>684</v>
      </c>
      <c r="D39" s="395"/>
      <c r="E39" s="402" t="s">
        <v>160</v>
      </c>
      <c r="F39" s="388">
        <v>146</v>
      </c>
      <c r="G39" s="388">
        <v>876</v>
      </c>
      <c r="H39" s="395"/>
      <c r="I39" s="387" t="s">
        <v>164</v>
      </c>
      <c r="J39" s="388">
        <v>358</v>
      </c>
      <c r="K39" s="388">
        <v>358</v>
      </c>
      <c r="L39" s="395"/>
      <c r="M39" s="409" t="s">
        <v>110</v>
      </c>
      <c r="N39" s="388">
        <v>185</v>
      </c>
      <c r="O39" s="388">
        <v>1110</v>
      </c>
    </row>
    <row r="40" spans="1:15" ht="15" customHeight="1" x14ac:dyDescent="0.35">
      <c r="A40" s="402" t="s">
        <v>141</v>
      </c>
      <c r="B40" s="403">
        <v>168</v>
      </c>
      <c r="C40" s="403">
        <v>504</v>
      </c>
      <c r="D40" s="395"/>
      <c r="E40" s="402" t="s">
        <v>174</v>
      </c>
      <c r="F40" s="388">
        <v>138</v>
      </c>
      <c r="G40" s="388">
        <v>552</v>
      </c>
      <c r="H40" s="395"/>
      <c r="I40" s="387" t="s">
        <v>166</v>
      </c>
      <c r="J40" s="388">
        <v>356</v>
      </c>
      <c r="K40" s="388">
        <v>1780</v>
      </c>
      <c r="L40" s="395"/>
      <c r="M40" s="409" t="s">
        <v>204</v>
      </c>
      <c r="N40" s="388">
        <v>185</v>
      </c>
      <c r="O40" s="388">
        <v>740</v>
      </c>
    </row>
    <row r="41" spans="1:15" ht="15" customHeight="1" x14ac:dyDescent="0.35">
      <c r="A41" s="402" t="s">
        <v>121</v>
      </c>
      <c r="B41" s="403">
        <v>165</v>
      </c>
      <c r="C41" s="403">
        <v>825</v>
      </c>
      <c r="D41" s="395"/>
      <c r="E41" s="402" t="s">
        <v>195</v>
      </c>
      <c r="F41" s="388">
        <v>136</v>
      </c>
      <c r="G41" s="388">
        <v>408</v>
      </c>
      <c r="H41" s="395"/>
      <c r="I41" s="387" t="s">
        <v>1381</v>
      </c>
      <c r="J41" s="388">
        <v>345</v>
      </c>
      <c r="K41" s="388">
        <v>690</v>
      </c>
      <c r="L41" s="395"/>
      <c r="M41" s="409" t="s">
        <v>164</v>
      </c>
      <c r="N41" s="388">
        <v>178</v>
      </c>
      <c r="O41" s="388">
        <v>178</v>
      </c>
    </row>
    <row r="42" spans="1:15" ht="15" customHeight="1" x14ac:dyDescent="0.35">
      <c r="A42" s="402" t="s">
        <v>198</v>
      </c>
      <c r="B42" s="403">
        <v>165</v>
      </c>
      <c r="C42" s="403">
        <v>330</v>
      </c>
      <c r="D42" s="395"/>
      <c r="E42" s="402" t="s">
        <v>120</v>
      </c>
      <c r="F42" s="388">
        <v>125</v>
      </c>
      <c r="G42" s="388">
        <v>375</v>
      </c>
      <c r="H42" s="395"/>
      <c r="I42" s="387" t="s">
        <v>172</v>
      </c>
      <c r="J42" s="388">
        <v>337</v>
      </c>
      <c r="K42" s="388">
        <v>1011</v>
      </c>
      <c r="L42" s="395"/>
      <c r="M42" s="409" t="s">
        <v>1381</v>
      </c>
      <c r="N42" s="388">
        <v>156</v>
      </c>
      <c r="O42" s="388">
        <v>312</v>
      </c>
    </row>
    <row r="43" spans="1:15" ht="15" customHeight="1" x14ac:dyDescent="0.35">
      <c r="A43" s="402" t="s">
        <v>1383</v>
      </c>
      <c r="B43" s="403">
        <v>164</v>
      </c>
      <c r="C43" s="403">
        <v>492</v>
      </c>
      <c r="D43" s="395"/>
      <c r="E43" s="402" t="s">
        <v>170</v>
      </c>
      <c r="F43" s="388">
        <v>118</v>
      </c>
      <c r="G43" s="388">
        <v>354</v>
      </c>
      <c r="H43" s="395"/>
      <c r="I43" s="387" t="s">
        <v>174</v>
      </c>
      <c r="J43" s="388">
        <v>323</v>
      </c>
      <c r="K43" s="388">
        <v>1292</v>
      </c>
      <c r="L43" s="395"/>
      <c r="M43" s="409" t="s">
        <v>125</v>
      </c>
      <c r="N43" s="388">
        <v>151</v>
      </c>
      <c r="O43" s="388">
        <v>453</v>
      </c>
    </row>
    <row r="44" spans="1:15" ht="15" customHeight="1" x14ac:dyDescent="0.35">
      <c r="A44" s="402" t="s">
        <v>193</v>
      </c>
      <c r="B44" s="403">
        <v>162</v>
      </c>
      <c r="C44" s="403">
        <v>648</v>
      </c>
      <c r="D44" s="395"/>
      <c r="E44" s="402" t="s">
        <v>186</v>
      </c>
      <c r="F44" s="388">
        <v>114</v>
      </c>
      <c r="G44" s="388">
        <v>342</v>
      </c>
      <c r="H44" s="395"/>
      <c r="I44" s="387" t="s">
        <v>184</v>
      </c>
      <c r="J44" s="388">
        <v>312</v>
      </c>
      <c r="K44" s="388">
        <v>936</v>
      </c>
      <c r="L44" s="395"/>
      <c r="M44" s="409" t="s">
        <v>99</v>
      </c>
      <c r="N44" s="388">
        <v>150</v>
      </c>
      <c r="O44" s="388">
        <v>750</v>
      </c>
    </row>
    <row r="45" spans="1:15" ht="15" customHeight="1" x14ac:dyDescent="0.35">
      <c r="A45" s="402" t="s">
        <v>144</v>
      </c>
      <c r="B45" s="403">
        <v>160</v>
      </c>
      <c r="C45" s="403">
        <v>480</v>
      </c>
      <c r="D45" s="395"/>
      <c r="E45" s="402" t="s">
        <v>162</v>
      </c>
      <c r="F45" s="388">
        <v>110</v>
      </c>
      <c r="G45" s="388">
        <v>330</v>
      </c>
      <c r="H45" s="395"/>
      <c r="I45" s="387" t="s">
        <v>183</v>
      </c>
      <c r="J45" s="388">
        <v>309</v>
      </c>
      <c r="K45" s="388">
        <v>1545</v>
      </c>
      <c r="L45" s="395"/>
      <c r="M45" s="409" t="s">
        <v>145</v>
      </c>
      <c r="N45" s="388">
        <v>148</v>
      </c>
      <c r="O45" s="388">
        <v>592</v>
      </c>
    </row>
    <row r="46" spans="1:15" ht="15" customHeight="1" x14ac:dyDescent="0.35">
      <c r="A46" s="402" t="s">
        <v>200</v>
      </c>
      <c r="B46" s="403">
        <v>159</v>
      </c>
      <c r="C46" s="403">
        <v>477</v>
      </c>
      <c r="D46" s="395"/>
      <c r="E46" s="402" t="s">
        <v>153</v>
      </c>
      <c r="F46" s="388">
        <v>109</v>
      </c>
      <c r="G46" s="388">
        <v>436</v>
      </c>
      <c r="H46" s="395"/>
      <c r="I46" s="387" t="s">
        <v>161</v>
      </c>
      <c r="J46" s="388">
        <v>287</v>
      </c>
      <c r="K46" s="388">
        <v>861</v>
      </c>
      <c r="L46" s="395"/>
      <c r="M46" s="409" t="s">
        <v>187</v>
      </c>
      <c r="N46" s="388">
        <v>144</v>
      </c>
      <c r="O46" s="388">
        <v>432</v>
      </c>
    </row>
    <row r="47" spans="1:15" ht="15" customHeight="1" x14ac:dyDescent="0.35">
      <c r="A47" s="402" t="s">
        <v>170</v>
      </c>
      <c r="B47" s="403">
        <v>156</v>
      </c>
      <c r="C47" s="403">
        <v>468</v>
      </c>
      <c r="D47" s="395"/>
      <c r="E47" s="402" t="s">
        <v>147</v>
      </c>
      <c r="F47" s="388">
        <v>107</v>
      </c>
      <c r="G47" s="388">
        <v>321</v>
      </c>
      <c r="H47" s="395"/>
      <c r="I47" s="387" t="s">
        <v>1388</v>
      </c>
      <c r="J47" s="388">
        <v>287</v>
      </c>
      <c r="K47" s="388">
        <v>574</v>
      </c>
      <c r="L47" s="395"/>
      <c r="M47" s="409" t="s">
        <v>177</v>
      </c>
      <c r="N47" s="388">
        <v>140</v>
      </c>
      <c r="O47" s="388">
        <v>560</v>
      </c>
    </row>
    <row r="48" spans="1:15" ht="15" customHeight="1" x14ac:dyDescent="0.35">
      <c r="A48" s="402" t="s">
        <v>127</v>
      </c>
      <c r="B48" s="403">
        <v>149</v>
      </c>
      <c r="C48" s="403">
        <v>149</v>
      </c>
      <c r="D48" s="395"/>
      <c r="E48" s="402" t="s">
        <v>181</v>
      </c>
      <c r="F48" s="388">
        <v>99</v>
      </c>
      <c r="G48" s="388">
        <v>297</v>
      </c>
      <c r="H48" s="395"/>
      <c r="I48" s="387" t="s">
        <v>178</v>
      </c>
      <c r="J48" s="388">
        <v>286</v>
      </c>
      <c r="K48" s="388">
        <v>1144</v>
      </c>
      <c r="L48" s="395"/>
      <c r="M48" s="409" t="s">
        <v>151</v>
      </c>
      <c r="N48" s="388">
        <v>133</v>
      </c>
      <c r="O48" s="388">
        <v>665</v>
      </c>
    </row>
    <row r="49" spans="1:15" ht="15" customHeight="1" x14ac:dyDescent="0.35">
      <c r="A49" s="402" t="s">
        <v>1384</v>
      </c>
      <c r="B49" s="403">
        <v>147</v>
      </c>
      <c r="C49" s="403">
        <v>441</v>
      </c>
      <c r="D49" s="395"/>
      <c r="E49" s="402" t="s">
        <v>110</v>
      </c>
      <c r="F49" s="388">
        <v>98</v>
      </c>
      <c r="G49" s="388">
        <v>588</v>
      </c>
      <c r="H49" s="395"/>
      <c r="I49" s="387" t="s">
        <v>124</v>
      </c>
      <c r="J49" s="388">
        <v>284</v>
      </c>
      <c r="K49" s="388">
        <v>785</v>
      </c>
      <c r="L49" s="395"/>
      <c r="M49" s="409" t="s">
        <v>178</v>
      </c>
      <c r="N49" s="388">
        <v>130</v>
      </c>
      <c r="O49" s="388">
        <v>520</v>
      </c>
    </row>
    <row r="50" spans="1:15" ht="15" customHeight="1" x14ac:dyDescent="0.35">
      <c r="A50" s="402" t="s">
        <v>155</v>
      </c>
      <c r="B50" s="403">
        <v>147</v>
      </c>
      <c r="C50" s="403">
        <v>441</v>
      </c>
      <c r="D50" s="395"/>
      <c r="E50" s="402" t="s">
        <v>101</v>
      </c>
      <c r="F50" s="388">
        <v>97</v>
      </c>
      <c r="G50" s="388">
        <v>291</v>
      </c>
      <c r="H50" s="395"/>
      <c r="I50" s="387" t="s">
        <v>99</v>
      </c>
      <c r="J50" s="388">
        <v>280</v>
      </c>
      <c r="K50" s="388">
        <v>1400</v>
      </c>
      <c r="L50" s="395"/>
      <c r="M50" s="409" t="s">
        <v>170</v>
      </c>
      <c r="N50" s="388">
        <v>130</v>
      </c>
      <c r="O50" s="388">
        <v>390</v>
      </c>
    </row>
    <row r="51" spans="1:15" ht="15" customHeight="1" x14ac:dyDescent="0.35">
      <c r="A51" s="402" t="s">
        <v>148</v>
      </c>
      <c r="B51" s="403">
        <v>146</v>
      </c>
      <c r="C51" s="403">
        <v>438</v>
      </c>
      <c r="D51" s="395"/>
      <c r="E51" s="402" t="s">
        <v>203</v>
      </c>
      <c r="F51" s="388">
        <v>97</v>
      </c>
      <c r="G51" s="388">
        <v>194</v>
      </c>
      <c r="H51" s="395"/>
      <c r="I51" s="387" t="s">
        <v>106</v>
      </c>
      <c r="J51" s="388">
        <v>279</v>
      </c>
      <c r="K51" s="388">
        <v>837</v>
      </c>
      <c r="L51" s="395"/>
      <c r="M51" s="409" t="s">
        <v>150</v>
      </c>
      <c r="N51" s="388">
        <v>127</v>
      </c>
      <c r="O51" s="388">
        <v>635</v>
      </c>
    </row>
    <row r="52" spans="1:15" ht="15" customHeight="1" x14ac:dyDescent="0.35">
      <c r="A52" s="402" t="s">
        <v>1385</v>
      </c>
      <c r="B52" s="403">
        <v>135</v>
      </c>
      <c r="C52" s="403">
        <v>405</v>
      </c>
      <c r="D52" s="395"/>
      <c r="E52" s="402" t="s">
        <v>104</v>
      </c>
      <c r="F52" s="388">
        <v>94</v>
      </c>
      <c r="G52" s="388">
        <v>282</v>
      </c>
      <c r="H52" s="395"/>
      <c r="I52" s="387" t="s">
        <v>163</v>
      </c>
      <c r="J52" s="388">
        <v>275</v>
      </c>
      <c r="K52" s="388">
        <v>825</v>
      </c>
      <c r="L52" s="395"/>
      <c r="M52" s="409" t="s">
        <v>199</v>
      </c>
      <c r="N52" s="388">
        <v>127</v>
      </c>
      <c r="O52" s="388">
        <v>889</v>
      </c>
    </row>
    <row r="53" spans="1:15" ht="15" customHeight="1" x14ac:dyDescent="0.35">
      <c r="A53" s="402" t="s">
        <v>120</v>
      </c>
      <c r="B53" s="403">
        <v>134</v>
      </c>
      <c r="C53" s="403">
        <v>402</v>
      </c>
      <c r="D53" s="395"/>
      <c r="E53" s="402" t="s">
        <v>126</v>
      </c>
      <c r="F53" s="388">
        <v>94</v>
      </c>
      <c r="G53" s="388">
        <v>282</v>
      </c>
      <c r="H53" s="395"/>
      <c r="I53" s="387" t="s">
        <v>167</v>
      </c>
      <c r="J53" s="388">
        <v>274</v>
      </c>
      <c r="K53" s="388">
        <v>1096</v>
      </c>
      <c r="L53" s="395"/>
      <c r="M53" s="409" t="s">
        <v>156</v>
      </c>
      <c r="N53" s="388">
        <v>122</v>
      </c>
      <c r="O53" s="388">
        <v>366</v>
      </c>
    </row>
    <row r="54" spans="1:15" s="131" customFormat="1" ht="15" customHeight="1" x14ac:dyDescent="0.35">
      <c r="A54" s="401" t="s">
        <v>1393</v>
      </c>
      <c r="B54" s="398">
        <v>0.56999999999999995</v>
      </c>
      <c r="C54" s="399">
        <v>0.6</v>
      </c>
      <c r="D54" s="130"/>
      <c r="E54" s="406" t="s">
        <v>1386</v>
      </c>
      <c r="F54" s="407">
        <v>0.68872536666498663</v>
      </c>
      <c r="G54" s="408">
        <v>0.70434478139081724</v>
      </c>
      <c r="H54" s="130"/>
      <c r="I54" s="406" t="s">
        <v>1389</v>
      </c>
      <c r="J54" s="407">
        <v>0.58295657396439837</v>
      </c>
      <c r="K54" s="408">
        <v>0.60635772005262811</v>
      </c>
      <c r="L54" s="130"/>
      <c r="M54" s="405" t="s">
        <v>1390</v>
      </c>
      <c r="N54" s="410">
        <v>0.70284821832230493</v>
      </c>
      <c r="O54" s="410">
        <v>0.73133848899464604</v>
      </c>
    </row>
    <row r="55" spans="1:15" ht="27" customHeight="1" x14ac:dyDescent="0.35">
      <c r="A55" s="132" t="s">
        <v>95</v>
      </c>
      <c r="B55" s="396"/>
      <c r="C55" s="396"/>
      <c r="F55" s="136"/>
      <c r="G55" s="136"/>
      <c r="I55" s="125"/>
      <c r="J55" s="125"/>
      <c r="K55" s="125"/>
      <c r="M55" s="125"/>
      <c r="N55" s="125"/>
      <c r="O55" s="125"/>
    </row>
  </sheetData>
  <mergeCells count="5">
    <mergeCell ref="A1:O1"/>
    <mergeCell ref="A2:C2"/>
    <mergeCell ref="E2:G2"/>
    <mergeCell ref="I2:K2"/>
    <mergeCell ref="M2:O2"/>
  </mergeCells>
  <printOptions horizontalCentered="1"/>
  <pageMargins left="0.25" right="0.25" top="0.75" bottom="0.75" header="0.3" footer="0.3"/>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11</vt:i4>
      </vt:variant>
    </vt:vector>
  </HeadingPairs>
  <TitlesOfParts>
    <vt:vector size="37" baseType="lpstr">
      <vt:lpstr>Cover</vt:lpstr>
      <vt:lpstr>Table of Content</vt:lpstr>
      <vt:lpstr>Table 1 Discipline Cost</vt:lpstr>
      <vt:lpstr>T-1 Cost to Educate</vt:lpstr>
      <vt:lpstr>Table 2 Student Faculty Ratios</vt:lpstr>
      <vt:lpstr>T-2 S-F Ratio AY-FY-19 </vt:lpstr>
      <vt:lpstr>Table 3 Highest Enrolled Course</vt:lpstr>
      <vt:lpstr>T-3A 100 Highest Enrolled</vt:lpstr>
      <vt:lpstr>T-3B 50 Highest by Campus</vt:lpstr>
      <vt:lpstr>Table 4 Course Sections Offered</vt:lpstr>
      <vt:lpstr>T-4 Active and Cancelled Crses</vt:lpstr>
      <vt:lpstr>Table 5 Degree Program Enrlmnt</vt:lpstr>
      <vt:lpstr>T-5 Program Enrollment</vt:lpstr>
      <vt:lpstr>Table 6 Awards by Type</vt:lpstr>
      <vt:lpstr>T-6-Awards 2015-2019</vt:lpstr>
      <vt:lpstr>Table 7 Program Transfers</vt:lpstr>
      <vt:lpstr>T-7 FY19 Program Transfers</vt:lpstr>
      <vt:lpstr>Table 8 Four-Year GradTrns Rate</vt:lpstr>
      <vt:lpstr>T-8 Grad Transfer Rate</vt:lpstr>
      <vt:lpstr>Table 9 Credits &amp;Time to Award</vt:lpstr>
      <vt:lpstr>T-9 Credit Time to Award</vt:lpstr>
      <vt:lpstr>Table 10 Top Producing Awards</vt:lpstr>
      <vt:lpstr>T-10A Top Producing in FY19</vt:lpstr>
      <vt:lpstr>T-10B Top Producing 5-Yr Trend</vt:lpstr>
      <vt:lpstr>Table 11 Low Producing Awards</vt:lpstr>
      <vt:lpstr>T-11</vt:lpstr>
      <vt:lpstr>AY_18_data</vt:lpstr>
      <vt:lpstr>Cover!Print_Area</vt:lpstr>
      <vt:lpstr>'T-5 Program Enrollment'!Print_Area</vt:lpstr>
      <vt:lpstr>'T-6-Awards 2015-2019'!Print_Area</vt:lpstr>
      <vt:lpstr>'Table 1 Discipline Cost'!Print_Area</vt:lpstr>
      <vt:lpstr>'Table 2 Student Faculty Ratios'!Print_Area</vt:lpstr>
      <vt:lpstr>'Table 3 Highest Enrolled Course'!Print_Area</vt:lpstr>
      <vt:lpstr>'Table 4 Course Sections Offered'!Print_Area</vt:lpstr>
      <vt:lpstr>'T-4 Active and Cancelled Crses'!Print_Titles</vt:lpstr>
      <vt:lpstr>'T-6-Awards 2015-2019'!Print_Titles</vt:lpstr>
      <vt:lpstr>Testing</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Daphne Alfelor</cp:lastModifiedBy>
  <cp:lastPrinted>2020-05-19T17:54:21Z</cp:lastPrinted>
  <dcterms:created xsi:type="dcterms:W3CDTF">2011-02-11T15:45:55Z</dcterms:created>
  <dcterms:modified xsi:type="dcterms:W3CDTF">2020-06-11T19:25:35Z</dcterms:modified>
</cp:coreProperties>
</file>